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730"/>
  <workbookPr updateLinks="never" defaultThemeVersion="124226"/>
  <mc:AlternateContent xmlns:mc="http://schemas.openxmlformats.org/markup-compatibility/2006">
    <mc:Choice Requires="x15">
      <x15ac:absPath xmlns:x15ac="http://schemas.microsoft.com/office/spreadsheetml/2010/11/ac" url="C:\Users\susanl\Desktop\2018 C &amp; I rebates\"/>
    </mc:Choice>
  </mc:AlternateContent>
  <bookViews>
    <workbookView xWindow="0" yWindow="0" windowWidth="21765" windowHeight="11745" tabRatio="846"/>
  </bookViews>
  <sheets>
    <sheet name="Cover Page" sheetId="23" r:id="rId1"/>
    <sheet name="Rules &amp; Information" sheetId="19" r:id="rId2"/>
    <sheet name="Premium Eff Savings Calc" sheetId="15" state="hidden" r:id="rId3"/>
    <sheet name="Prem vs exist eff table" sheetId="16" state="hidden" r:id="rId4"/>
    <sheet name="EC Motors" sheetId="22" r:id="rId5"/>
    <sheet name="VFD &amp; VSD" sheetId="21" r:id="rId6"/>
    <sheet name="VFD Savings Calc" sheetId="4" state="hidden" r:id="rId7"/>
    <sheet name="Frac Prem Eff Save Calc" sheetId="14" state="hidden" r:id="rId8"/>
    <sheet name="Standard eff Reference" sheetId="17" state="hidden" r:id="rId9"/>
    <sheet name="TRM" sheetId="8" state="hidden" r:id="rId10"/>
  </sheets>
  <externalReferences>
    <externalReference r:id="rId11"/>
    <externalReference r:id="rId12"/>
  </externalReferences>
  <definedNames>
    <definedName name="Application">'VFD &amp; VSD'!$G$21:$G$25</definedName>
    <definedName name="DC">'EC Motors'!$E$38:$E$39</definedName>
    <definedName name="_xlnm.Print_Area" localSheetId="0">'Cover Page'!$A$1:$J$50</definedName>
    <definedName name="_xlnm.Print_Area" localSheetId="4">'EC Motors'!$A$1:$J$54</definedName>
    <definedName name="_xlnm.Print_Area" localSheetId="7">'Frac Prem Eff Save Calc'!$A$1:$I$33</definedName>
    <definedName name="_xlnm.Print_Area" localSheetId="2">'Premium Eff Savings Calc'!$A$1:$U$59</definedName>
    <definedName name="_xlnm.Print_Area" localSheetId="1">'Rules &amp; Information'!$A$1:$K$58</definedName>
    <definedName name="_xlnm.Print_Area" localSheetId="5">'VFD &amp; VSD'!$A$1:$G$53</definedName>
    <definedName name="_xlnm.Print_Area" localSheetId="6">'VFD Savings Calc'!$A$1:$J$50</definedName>
    <definedName name="type">#REF!</definedName>
  </definedNames>
  <calcPr calcId="162913"/>
</workbook>
</file>

<file path=xl/calcChain.xml><?xml version="1.0" encoding="utf-8"?>
<calcChain xmlns="http://schemas.openxmlformats.org/spreadsheetml/2006/main">
  <c r="J28" i="22" l="1"/>
  <c r="J33" i="22" s="1"/>
  <c r="J29" i="22"/>
  <c r="J30" i="22"/>
  <c r="J31" i="22"/>
  <c r="J32" i="22"/>
  <c r="J27" i="22"/>
  <c r="J18" i="22"/>
  <c r="J19" i="22"/>
  <c r="J20" i="22"/>
  <c r="J21" i="22"/>
  <c r="J22" i="22"/>
  <c r="J17" i="22"/>
  <c r="J23" i="22" s="1"/>
  <c r="J8" i="22"/>
  <c r="J9" i="22"/>
  <c r="J10" i="22"/>
  <c r="J11" i="22"/>
  <c r="J12" i="22"/>
  <c r="J7" i="22"/>
  <c r="J13" i="22" s="1"/>
  <c r="J34" i="22" l="1"/>
  <c r="C40" i="22" s="1"/>
  <c r="G15" i="21"/>
  <c r="F15" i="21"/>
  <c r="G17" i="21" s="1"/>
  <c r="D22" i="21" s="1"/>
  <c r="T56" i="15" l="1"/>
  <c r="U56" i="15" s="1"/>
  <c r="M56" i="15"/>
  <c r="N56" i="15" s="1"/>
  <c r="G56" i="15"/>
  <c r="F56" i="15"/>
  <c r="T55" i="15"/>
  <c r="U55" i="15" s="1"/>
  <c r="M55" i="15"/>
  <c r="N55" i="15" s="1"/>
  <c r="F55" i="15"/>
  <c r="G55" i="15" s="1"/>
  <c r="T54" i="15"/>
  <c r="U54" i="15" s="1"/>
  <c r="M54" i="15"/>
  <c r="N54" i="15" s="1"/>
  <c r="F54" i="15"/>
  <c r="G54" i="15" s="1"/>
  <c r="T53" i="15"/>
  <c r="U53" i="15" s="1"/>
  <c r="N53" i="15"/>
  <c r="M53" i="15"/>
  <c r="F53" i="15"/>
  <c r="G53" i="15" s="1"/>
  <c r="T52" i="15"/>
  <c r="U52" i="15" s="1"/>
  <c r="M52" i="15"/>
  <c r="N52" i="15" s="1"/>
  <c r="F52" i="15"/>
  <c r="G52" i="15" s="1"/>
  <c r="T51" i="15"/>
  <c r="U51" i="15" s="1"/>
  <c r="N51" i="15"/>
  <c r="M51" i="15"/>
  <c r="F51" i="15"/>
  <c r="G51" i="15" s="1"/>
  <c r="U50" i="15"/>
  <c r="T50" i="15"/>
  <c r="M50" i="15"/>
  <c r="N50" i="15" s="1"/>
  <c r="F50" i="15"/>
  <c r="G50" i="15" s="1"/>
  <c r="T49" i="15"/>
  <c r="U49" i="15" s="1"/>
  <c r="M49" i="15"/>
  <c r="N49" i="15" s="1"/>
  <c r="F49" i="15"/>
  <c r="G49" i="15" s="1"/>
  <c r="T48" i="15"/>
  <c r="U48" i="15" s="1"/>
  <c r="M48" i="15"/>
  <c r="N48" i="15" s="1"/>
  <c r="G48" i="15"/>
  <c r="F48" i="15"/>
  <c r="T47" i="15"/>
  <c r="U47" i="15" s="1"/>
  <c r="M47" i="15"/>
  <c r="N47" i="15" s="1"/>
  <c r="F47" i="15"/>
  <c r="G47" i="15" s="1"/>
  <c r="T46" i="15"/>
  <c r="U46" i="15" s="1"/>
  <c r="M46" i="15"/>
  <c r="N46" i="15" s="1"/>
  <c r="F46" i="15"/>
  <c r="G46" i="15" s="1"/>
  <c r="T45" i="15"/>
  <c r="U45" i="15" s="1"/>
  <c r="N45" i="15"/>
  <c r="M45" i="15"/>
  <c r="F45" i="15"/>
  <c r="G45" i="15" s="1"/>
  <c r="T44" i="15"/>
  <c r="U44" i="15" s="1"/>
  <c r="M44" i="15"/>
  <c r="N44" i="15" s="1"/>
  <c r="F44" i="15"/>
  <c r="G44" i="15" s="1"/>
  <c r="T43" i="15"/>
  <c r="U43" i="15" s="1"/>
  <c r="M43" i="15"/>
  <c r="N43" i="15" s="1"/>
  <c r="F43" i="15"/>
  <c r="G43" i="15" s="1"/>
  <c r="U42" i="15"/>
  <c r="T42" i="15"/>
  <c r="M42" i="15"/>
  <c r="N42" i="15" s="1"/>
  <c r="F42" i="15"/>
  <c r="G42" i="15" s="1"/>
  <c r="T41" i="15"/>
  <c r="U41" i="15" s="1"/>
  <c r="M41" i="15"/>
  <c r="N41" i="15" s="1"/>
  <c r="F41" i="15"/>
  <c r="G41" i="15" s="1"/>
  <c r="T40" i="15"/>
  <c r="U40" i="15" s="1"/>
  <c r="M40" i="15"/>
  <c r="N40" i="15" s="1"/>
  <c r="G40" i="15"/>
  <c r="F40" i="15"/>
  <c r="T39" i="15"/>
  <c r="M39" i="15"/>
  <c r="N39" i="15" s="1"/>
  <c r="F39" i="15"/>
  <c r="G39" i="15" s="1"/>
  <c r="M38" i="15"/>
  <c r="N38" i="15" s="1"/>
  <c r="F38" i="15"/>
  <c r="T31" i="15"/>
  <c r="U31" i="15" s="1"/>
  <c r="M31" i="15"/>
  <c r="N31" i="15" s="1"/>
  <c r="F31" i="15"/>
  <c r="G31" i="15" s="1"/>
  <c r="T30" i="15"/>
  <c r="U30" i="15" s="1"/>
  <c r="M30" i="15"/>
  <c r="N30" i="15" s="1"/>
  <c r="F30" i="15"/>
  <c r="G30" i="15" s="1"/>
  <c r="T29" i="15"/>
  <c r="U29" i="15" s="1"/>
  <c r="M29" i="15"/>
  <c r="N29" i="15" s="1"/>
  <c r="F29" i="15"/>
  <c r="G29" i="15" s="1"/>
  <c r="T28" i="15"/>
  <c r="U28" i="15" s="1"/>
  <c r="M28" i="15"/>
  <c r="N28" i="15" s="1"/>
  <c r="F28" i="15"/>
  <c r="G28" i="15" s="1"/>
  <c r="T27" i="15"/>
  <c r="U27" i="15" s="1"/>
  <c r="M27" i="15"/>
  <c r="N27" i="15" s="1"/>
  <c r="F27" i="15"/>
  <c r="G27" i="15" s="1"/>
  <c r="T26" i="15"/>
  <c r="U26" i="15" s="1"/>
  <c r="M26" i="15"/>
  <c r="N26" i="15" s="1"/>
  <c r="F26" i="15"/>
  <c r="G26" i="15" s="1"/>
  <c r="T25" i="15"/>
  <c r="U25" i="15" s="1"/>
  <c r="M25" i="15"/>
  <c r="N25" i="15" s="1"/>
  <c r="F25" i="15"/>
  <c r="G25" i="15" s="1"/>
  <c r="T24" i="15"/>
  <c r="U24" i="15" s="1"/>
  <c r="M24" i="15"/>
  <c r="N24" i="15" s="1"/>
  <c r="F24" i="15"/>
  <c r="G24" i="15" s="1"/>
  <c r="T23" i="15"/>
  <c r="U23" i="15" s="1"/>
  <c r="M23" i="15"/>
  <c r="N23" i="15" s="1"/>
  <c r="F23" i="15"/>
  <c r="G23" i="15" s="1"/>
  <c r="T22" i="15"/>
  <c r="U22" i="15" s="1"/>
  <c r="M22" i="15"/>
  <c r="N22" i="15" s="1"/>
  <c r="F22" i="15"/>
  <c r="G22" i="15" s="1"/>
  <c r="T21" i="15"/>
  <c r="U21" i="15" s="1"/>
  <c r="M21" i="15"/>
  <c r="N21" i="15" s="1"/>
  <c r="F21" i="15"/>
  <c r="G21" i="15" s="1"/>
  <c r="T20" i="15"/>
  <c r="U20" i="15" s="1"/>
  <c r="M20" i="15"/>
  <c r="N20" i="15" s="1"/>
  <c r="F20" i="15"/>
  <c r="G20" i="15" s="1"/>
  <c r="T19" i="15"/>
  <c r="U19" i="15" s="1"/>
  <c r="M19" i="15"/>
  <c r="N19" i="15" s="1"/>
  <c r="F19" i="15"/>
  <c r="G19" i="15" s="1"/>
  <c r="T18" i="15"/>
  <c r="U18" i="15" s="1"/>
  <c r="M18" i="15"/>
  <c r="N18" i="15" s="1"/>
  <c r="F18" i="15"/>
  <c r="G18" i="15" s="1"/>
  <c r="T17" i="15"/>
  <c r="U17" i="15" s="1"/>
  <c r="M17" i="15"/>
  <c r="N17" i="15" s="1"/>
  <c r="F17" i="15"/>
  <c r="G17" i="15" s="1"/>
  <c r="T16" i="15"/>
  <c r="U16" i="15" s="1"/>
  <c r="M16" i="15"/>
  <c r="N16" i="15" s="1"/>
  <c r="F16" i="15"/>
  <c r="G16" i="15" s="1"/>
  <c r="T15" i="15"/>
  <c r="U15" i="15" s="1"/>
  <c r="M15" i="15"/>
  <c r="N15" i="15" s="1"/>
  <c r="F15" i="15"/>
  <c r="G15" i="15" s="1"/>
  <c r="T14" i="15"/>
  <c r="U14" i="15" s="1"/>
  <c r="M14" i="15"/>
  <c r="N14" i="15" s="1"/>
  <c r="F14" i="15"/>
  <c r="G14" i="15" s="1"/>
  <c r="M13" i="15"/>
  <c r="F13" i="15"/>
  <c r="G13" i="15" s="1"/>
  <c r="E7" i="15"/>
  <c r="A4" i="15"/>
  <c r="A3" i="15"/>
  <c r="A2" i="15"/>
  <c r="R1" i="15"/>
  <c r="T57" i="15" l="1"/>
  <c r="M32" i="15"/>
  <c r="U32" i="15"/>
  <c r="G32" i="15"/>
  <c r="N57" i="15"/>
  <c r="M57" i="15"/>
  <c r="N13" i="15"/>
  <c r="N32" i="15" s="1"/>
  <c r="F32" i="15"/>
  <c r="T59" i="15" s="1"/>
  <c r="T32" i="15"/>
  <c r="F57" i="15"/>
  <c r="U39" i="15"/>
  <c r="U57" i="15" s="1"/>
  <c r="G38" i="15"/>
  <c r="G57" i="15" s="1"/>
  <c r="O59" i="15" l="1"/>
  <c r="E10" i="14"/>
  <c r="D10" i="14" s="1"/>
  <c r="E9" i="14"/>
  <c r="D9" i="14" s="1"/>
  <c r="E8" i="14"/>
  <c r="D8" i="14" s="1"/>
  <c r="E7" i="14"/>
  <c r="D7" i="14" s="1"/>
  <c r="E6" i="14"/>
  <c r="D6" i="14" s="1"/>
  <c r="E20" i="14"/>
  <c r="D20" i="14" s="1"/>
  <c r="E19" i="14"/>
  <c r="D19" i="14" s="1"/>
  <c r="E18" i="14"/>
  <c r="D18" i="14" s="1"/>
  <c r="E17" i="14"/>
  <c r="D17" i="14" s="1"/>
  <c r="E16" i="14"/>
  <c r="D16" i="14" s="1"/>
  <c r="E30" i="14"/>
  <c r="D30" i="14" s="1"/>
  <c r="E29" i="14"/>
  <c r="D29" i="14" s="1"/>
  <c r="E28" i="14"/>
  <c r="D28" i="14" s="1"/>
  <c r="E27" i="14"/>
  <c r="D27" i="14" s="1"/>
  <c r="F27" i="14" s="1"/>
  <c r="H27" i="14" s="1"/>
  <c r="E26" i="14"/>
  <c r="D26" i="14" s="1"/>
  <c r="E25" i="14"/>
  <c r="D25" i="14" s="1"/>
  <c r="E15" i="14"/>
  <c r="D15" i="14" s="1"/>
  <c r="E5" i="14"/>
  <c r="D5" i="14" s="1"/>
  <c r="C30" i="14"/>
  <c r="B30" i="14"/>
  <c r="A30" i="14"/>
  <c r="C29" i="14"/>
  <c r="B29" i="14"/>
  <c r="A29" i="14"/>
  <c r="C28" i="14"/>
  <c r="B28" i="14"/>
  <c r="A28" i="14"/>
  <c r="C27" i="14"/>
  <c r="B27" i="14"/>
  <c r="A27" i="14"/>
  <c r="C26" i="14"/>
  <c r="B26" i="14"/>
  <c r="A26" i="14"/>
  <c r="C25" i="14"/>
  <c r="B25" i="14"/>
  <c r="C20" i="14"/>
  <c r="B20" i="14"/>
  <c r="A20" i="14"/>
  <c r="C19" i="14"/>
  <c r="B19" i="14"/>
  <c r="A19" i="14"/>
  <c r="C18" i="14"/>
  <c r="B18" i="14"/>
  <c r="A18" i="14"/>
  <c r="C17" i="14"/>
  <c r="B17" i="14"/>
  <c r="A17" i="14"/>
  <c r="C16" i="14"/>
  <c r="B16" i="14"/>
  <c r="A16" i="14"/>
  <c r="C15" i="14"/>
  <c r="B15" i="14"/>
  <c r="A25" i="14"/>
  <c r="A15" i="14"/>
  <c r="C10" i="14"/>
  <c r="B10" i="14"/>
  <c r="A10" i="14"/>
  <c r="C9" i="14"/>
  <c r="B9" i="14"/>
  <c r="A9" i="14"/>
  <c r="C8" i="14"/>
  <c r="B8" i="14"/>
  <c r="A8" i="14"/>
  <c r="C7" i="14"/>
  <c r="B7" i="14"/>
  <c r="A7" i="14"/>
  <c r="C6" i="14"/>
  <c r="B6" i="14"/>
  <c r="A6" i="14"/>
  <c r="A5" i="14"/>
  <c r="C5" i="14"/>
  <c r="B5" i="14"/>
  <c r="F28" i="14" l="1"/>
  <c r="H28" i="14" s="1"/>
  <c r="F17" i="14"/>
  <c r="H17" i="14" s="1"/>
  <c r="F18" i="14"/>
  <c r="H18" i="14" s="1"/>
  <c r="F7" i="14"/>
  <c r="H7" i="14" s="1"/>
  <c r="F20" i="14"/>
  <c r="H20" i="14" s="1"/>
  <c r="F25" i="14"/>
  <c r="G25" i="14" s="1"/>
  <c r="I25" i="14" s="1"/>
  <c r="F30" i="14"/>
  <c r="H30" i="14" s="1"/>
  <c r="F8" i="14"/>
  <c r="H8" i="14" s="1"/>
  <c r="F6" i="14"/>
  <c r="H6" i="14" s="1"/>
  <c r="F19" i="14"/>
  <c r="G19" i="14" s="1"/>
  <c r="I19" i="14" s="1"/>
  <c r="F16" i="14"/>
  <c r="G16" i="14" s="1"/>
  <c r="I16" i="14" s="1"/>
  <c r="F26" i="14"/>
  <c r="H26" i="14" s="1"/>
  <c r="G27" i="14"/>
  <c r="I27" i="14" s="1"/>
  <c r="F15" i="14"/>
  <c r="G15" i="14" s="1"/>
  <c r="I15" i="14" s="1"/>
  <c r="F5" i="14"/>
  <c r="H5" i="14" s="1"/>
  <c r="F29" i="14"/>
  <c r="H29" i="14" s="1"/>
  <c r="F9" i="14"/>
  <c r="G9" i="14" s="1"/>
  <c r="I9" i="14" s="1"/>
  <c r="F10" i="14"/>
  <c r="H10" i="14" s="1"/>
  <c r="G17" i="14" l="1"/>
  <c r="I17" i="14" s="1"/>
  <c r="G28" i="14"/>
  <c r="I28" i="14" s="1"/>
  <c r="G20" i="14"/>
  <c r="I20" i="14" s="1"/>
  <c r="G8" i="14"/>
  <c r="I8" i="14" s="1"/>
  <c r="G7" i="14"/>
  <c r="I7" i="14" s="1"/>
  <c r="G18" i="14"/>
  <c r="I18" i="14" s="1"/>
  <c r="H25" i="14"/>
  <c r="G30" i="14"/>
  <c r="I30" i="14" s="1"/>
  <c r="H19" i="14"/>
  <c r="G26" i="14"/>
  <c r="I26" i="14" s="1"/>
  <c r="G6" i="14"/>
  <c r="I6" i="14" s="1"/>
  <c r="H9" i="14"/>
  <c r="H16" i="14"/>
  <c r="F31" i="14"/>
  <c r="H31" i="14" s="1"/>
  <c r="G29" i="14"/>
  <c r="I29" i="14" s="1"/>
  <c r="H15" i="14"/>
  <c r="F21" i="14"/>
  <c r="H21" i="14" s="1"/>
  <c r="G5" i="14"/>
  <c r="F11" i="14"/>
  <c r="H11" i="14" s="1"/>
  <c r="G10" i="14"/>
  <c r="I10" i="14" s="1"/>
  <c r="G21" i="14" l="1"/>
  <c r="I21" i="14" s="1"/>
  <c r="G11" i="14"/>
  <c r="I11" i="14" s="1"/>
  <c r="G31" i="14"/>
  <c r="I31" i="14" s="1"/>
  <c r="I5" i="14"/>
  <c r="F33" i="14"/>
  <c r="G33" i="14" l="1"/>
  <c r="G40" i="4"/>
  <c r="F40" i="4"/>
  <c r="E40" i="4"/>
  <c r="J40" i="4" s="1"/>
  <c r="D40" i="4"/>
  <c r="C40" i="4"/>
  <c r="B40" i="4"/>
  <c r="A40" i="4"/>
  <c r="G39" i="4"/>
  <c r="F39" i="4"/>
  <c r="E39" i="4"/>
  <c r="I39" i="4" s="1"/>
  <c r="D39" i="4"/>
  <c r="C39" i="4"/>
  <c r="B39" i="4"/>
  <c r="A39" i="4"/>
  <c r="G38" i="4"/>
  <c r="F38" i="4"/>
  <c r="E38" i="4"/>
  <c r="I38" i="4" s="1"/>
  <c r="D38" i="4"/>
  <c r="C38" i="4"/>
  <c r="B38" i="4"/>
  <c r="A38" i="4"/>
  <c r="G37" i="4"/>
  <c r="F37" i="4"/>
  <c r="E37" i="4"/>
  <c r="I37" i="4" s="1"/>
  <c r="D37" i="4"/>
  <c r="C37" i="4"/>
  <c r="B37" i="4"/>
  <c r="A37" i="4"/>
  <c r="I40" i="4" l="1"/>
  <c r="J39" i="4"/>
  <c r="J38" i="4"/>
  <c r="J37" i="4"/>
  <c r="G36" i="4"/>
  <c r="F36" i="4"/>
  <c r="E36" i="4"/>
  <c r="D36" i="4"/>
  <c r="C36" i="4"/>
  <c r="B36" i="4"/>
  <c r="A36" i="4"/>
  <c r="G35" i="4"/>
  <c r="F35" i="4"/>
  <c r="E35" i="4"/>
  <c r="D35" i="4"/>
  <c r="C35" i="4"/>
  <c r="B35" i="4"/>
  <c r="A35" i="4"/>
  <c r="G34" i="4"/>
  <c r="F34" i="4"/>
  <c r="E34" i="4"/>
  <c r="D34" i="4"/>
  <c r="C34" i="4"/>
  <c r="B34" i="4"/>
  <c r="A34" i="4"/>
  <c r="G33" i="4"/>
  <c r="F33" i="4"/>
  <c r="E33" i="4"/>
  <c r="D33" i="4"/>
  <c r="C33" i="4"/>
  <c r="B33" i="4"/>
  <c r="A33" i="4"/>
  <c r="G30" i="4"/>
  <c r="F30" i="4"/>
  <c r="E30" i="4"/>
  <c r="D30" i="4"/>
  <c r="C30" i="4"/>
  <c r="B30" i="4"/>
  <c r="A30" i="4"/>
  <c r="G29" i="4"/>
  <c r="F29" i="4"/>
  <c r="E29" i="4"/>
  <c r="D29" i="4"/>
  <c r="C29" i="4"/>
  <c r="B29" i="4"/>
  <c r="A29" i="4"/>
  <c r="G28" i="4"/>
  <c r="F28" i="4"/>
  <c r="E28" i="4"/>
  <c r="D28" i="4"/>
  <c r="C28" i="4"/>
  <c r="B28" i="4"/>
  <c r="A28" i="4"/>
  <c r="G27" i="4"/>
  <c r="F27" i="4"/>
  <c r="E27" i="4"/>
  <c r="D27" i="4"/>
  <c r="C27" i="4"/>
  <c r="B27" i="4"/>
  <c r="A27" i="4"/>
  <c r="G26" i="4"/>
  <c r="F26" i="4"/>
  <c r="E26" i="4"/>
  <c r="D26" i="4"/>
  <c r="C26" i="4"/>
  <c r="B26" i="4"/>
  <c r="A26" i="4"/>
  <c r="G25" i="4"/>
  <c r="F25" i="4"/>
  <c r="E25" i="4"/>
  <c r="D25" i="4"/>
  <c r="C25" i="4"/>
  <c r="B25" i="4"/>
  <c r="A25" i="4"/>
  <c r="G24" i="4"/>
  <c r="F24" i="4"/>
  <c r="E24" i="4"/>
  <c r="D24" i="4"/>
  <c r="C24" i="4"/>
  <c r="B24" i="4"/>
  <c r="A24" i="4"/>
  <c r="G23" i="4"/>
  <c r="F23" i="4"/>
  <c r="E23" i="4"/>
  <c r="D23" i="4"/>
  <c r="C23" i="4"/>
  <c r="B23" i="4"/>
  <c r="A23" i="4"/>
  <c r="C44" i="8"/>
  <c r="B7" i="4"/>
  <c r="I1" i="4"/>
  <c r="A4" i="4"/>
  <c r="A3" i="4"/>
  <c r="A2" i="4"/>
  <c r="J23" i="4" l="1"/>
  <c r="J34" i="4"/>
  <c r="I35" i="4"/>
  <c r="J25" i="4"/>
  <c r="J29" i="4"/>
  <c r="I26" i="4"/>
  <c r="I30" i="4"/>
  <c r="I36" i="4"/>
  <c r="J33" i="4"/>
  <c r="J27" i="4"/>
  <c r="J24" i="4"/>
  <c r="J28" i="4"/>
  <c r="J36" i="4"/>
  <c r="J35" i="4"/>
  <c r="J26" i="4"/>
  <c r="J30" i="4"/>
  <c r="I34" i="4"/>
  <c r="I25" i="4"/>
  <c r="I29" i="4"/>
  <c r="I33" i="4"/>
  <c r="I23" i="4"/>
  <c r="I27" i="4"/>
  <c r="I24" i="4"/>
  <c r="I28" i="4"/>
  <c r="E13" i="4"/>
  <c r="G20" i="4"/>
  <c r="F20" i="4"/>
  <c r="E20" i="4"/>
  <c r="D20" i="4"/>
  <c r="C20" i="4"/>
  <c r="B20" i="4"/>
  <c r="A20" i="4"/>
  <c r="G19" i="4"/>
  <c r="F19" i="4"/>
  <c r="E19" i="4"/>
  <c r="D19" i="4"/>
  <c r="C19" i="4"/>
  <c r="B19" i="4"/>
  <c r="A19" i="4"/>
  <c r="G18" i="4"/>
  <c r="F18" i="4"/>
  <c r="E18" i="4"/>
  <c r="D18" i="4"/>
  <c r="C18" i="4"/>
  <c r="B18" i="4"/>
  <c r="A18" i="4"/>
  <c r="G17" i="4"/>
  <c r="F17" i="4"/>
  <c r="E17" i="4"/>
  <c r="D17" i="4"/>
  <c r="C17" i="4"/>
  <c r="B17" i="4"/>
  <c r="A17" i="4"/>
  <c r="G16" i="4"/>
  <c r="F16" i="4"/>
  <c r="E16" i="4"/>
  <c r="D16" i="4"/>
  <c r="C16" i="4"/>
  <c r="B16" i="4"/>
  <c r="A16" i="4"/>
  <c r="G15" i="4"/>
  <c r="F15" i="4"/>
  <c r="E15" i="4"/>
  <c r="D15" i="4"/>
  <c r="C15" i="4"/>
  <c r="B15" i="4"/>
  <c r="A15" i="4"/>
  <c r="G14" i="4"/>
  <c r="F14" i="4"/>
  <c r="E14" i="4"/>
  <c r="D14" i="4"/>
  <c r="C14" i="4"/>
  <c r="B14" i="4"/>
  <c r="A14" i="4"/>
  <c r="F13" i="4"/>
  <c r="G13" i="4"/>
  <c r="C13" i="4"/>
  <c r="A13" i="4"/>
  <c r="D13" i="4"/>
  <c r="B13" i="4"/>
  <c r="J16" i="4" l="1"/>
  <c r="J20" i="4"/>
  <c r="J17" i="4"/>
  <c r="J14" i="4"/>
  <c r="J18" i="4"/>
  <c r="J15" i="4"/>
  <c r="J19" i="4"/>
  <c r="I20" i="4"/>
  <c r="I18" i="4"/>
  <c r="J13" i="4"/>
  <c r="I19" i="4"/>
  <c r="I16" i="4"/>
  <c r="I14" i="4"/>
  <c r="I13" i="4"/>
  <c r="I15" i="4"/>
  <c r="I17" i="4"/>
  <c r="J41" i="4" l="1"/>
  <c r="J43" i="4" s="1"/>
  <c r="I41" i="4"/>
  <c r="I43" i="4" s="1"/>
</calcChain>
</file>

<file path=xl/sharedStrings.xml><?xml version="1.0" encoding="utf-8"?>
<sst xmlns="http://schemas.openxmlformats.org/spreadsheetml/2006/main" count="659" uniqueCount="193">
  <si>
    <t>Application #</t>
  </si>
  <si>
    <t>QTY</t>
  </si>
  <si>
    <t>Motor HP (Nameplate)</t>
  </si>
  <si>
    <t>End Use Application</t>
  </si>
  <si>
    <t>Operating Hrs/Yr.</t>
  </si>
  <si>
    <t>kW</t>
  </si>
  <si>
    <t>kWh</t>
  </si>
  <si>
    <t>Model</t>
  </si>
  <si>
    <t>Nominal</t>
  </si>
  <si>
    <t>kW Saved</t>
  </si>
  <si>
    <t>kWh Saved</t>
  </si>
  <si>
    <t>Number</t>
  </si>
  <si>
    <t>/unit</t>
  </si>
  <si>
    <t xml:space="preserve">Eff. </t>
  </si>
  <si>
    <t xml:space="preserve">VFD HP (Nameplate) </t>
  </si>
  <si>
    <t>Date</t>
  </si>
  <si>
    <t>Project Cost</t>
  </si>
  <si>
    <t>Total Energy Savings:</t>
  </si>
  <si>
    <t>Business Member Information</t>
  </si>
  <si>
    <t>Email</t>
  </si>
  <si>
    <t>Business Name</t>
  </si>
  <si>
    <t>Contact Name</t>
  </si>
  <si>
    <t>Account Number</t>
  </si>
  <si>
    <t>Project - Equipment and Rebate Information</t>
  </si>
  <si>
    <t>(COOPERATIVE)</t>
  </si>
  <si>
    <t>Algorithms</t>
  </si>
  <si>
    <t>Unit kWh Savings per Year</t>
  </si>
  <si>
    <t>= HP x LF x 0.746 / Eff x Hrs x ESF</t>
  </si>
  <si>
    <t>Unit Peak kW Savings</t>
  </si>
  <si>
    <t>= 0</t>
  </si>
  <si>
    <t>Unit Dth Savings per Year</t>
  </si>
  <si>
    <t>Unit Gallons Fuel Oil Savings per Year</t>
  </si>
  <si>
    <t>Unit Gallons Propane Savings per Year</t>
  </si>
  <si>
    <t>Measure Lifetime (years)</t>
  </si>
  <si>
    <r>
      <t xml:space="preserve">= </t>
    </r>
    <r>
      <rPr>
        <sz val="11"/>
        <rFont val="Calibri"/>
        <family val="2"/>
        <scheme val="minor"/>
      </rPr>
      <t>15  (Ref. 1)</t>
    </r>
  </si>
  <si>
    <t>Unit Participant Incremental Cost</t>
  </si>
  <si>
    <t>See Table 4 (Ref. 2)</t>
  </si>
  <si>
    <t>Where:</t>
  </si>
  <si>
    <t>HP</t>
  </si>
  <si>
    <t>= Rated horsepower of new drive, assumed to be the same as associated motor.</t>
  </si>
  <si>
    <t>LF</t>
  </si>
  <si>
    <t>= Motor load factor = 75%. (Ref. 3)</t>
  </si>
  <si>
    <t>Conversion</t>
  </si>
  <si>
    <t>= .746 ( 1 HP = .746 kW)</t>
  </si>
  <si>
    <t>Eff</t>
  </si>
  <si>
    <t>= Efficiency of motor, if unknown see default values by size in Table 2 (Ref. 5)</t>
  </si>
  <si>
    <t>Hrs</t>
  </si>
  <si>
    <t>= Annual  operating hours, if unknown see default values by application in Table 1  (Ref. 4)</t>
  </si>
  <si>
    <t>ESF</t>
  </si>
  <si>
    <t>= Energy Savings Factor per Table 3 (Ref. 6,7)</t>
  </si>
  <si>
    <t>Required Inputs from Customer/Contractor:</t>
  </si>
  <si>
    <t>Horsepower, equipment retrofitted with control type, motor efficiency (optional).</t>
  </si>
  <si>
    <t>Example:</t>
  </si>
  <si>
    <t>For 20 hp chilled water pump retrofitted with an variable speed drive:</t>
  </si>
  <si>
    <t xml:space="preserve"> =  20 x 0.75 x 0.746 / 0.92 x 2,170 x 0.432 = 11,402 kWh</t>
  </si>
  <si>
    <t>Deemed Input Tables</t>
  </si>
  <si>
    <t>Table 1: Deemed annual operating hours (Ref. 4)</t>
  </si>
  <si>
    <t>Table 2: Motor Efficiency (Ref. 5)</t>
  </si>
  <si>
    <t>Application</t>
  </si>
  <si>
    <t>Annual Operating Hours</t>
  </si>
  <si>
    <t>Horsepower (HP)</t>
  </si>
  <si>
    <t>Motor Efficiency</t>
  </si>
  <si>
    <t>Chilled Water Pump</t>
  </si>
  <si>
    <t>Heating Hot Water Pump</t>
  </si>
  <si>
    <t>Condenser Water Pump</t>
  </si>
  <si>
    <t>HVAC Fan</t>
  </si>
  <si>
    <t>Cooling Tower Fan</t>
  </si>
  <si>
    <t>Table 3: Energy Savings Factor (Ref. 6,7)</t>
  </si>
  <si>
    <t>HVAC Pumps</t>
  </si>
  <si>
    <t>Hot Water Pump</t>
  </si>
  <si>
    <t>Chilled Water, Condenser Water Pump</t>
  </si>
  <si>
    <t>HVAC Fans, Supply or Return</t>
  </si>
  <si>
    <t>Constant Volume (no flow control)</t>
  </si>
  <si>
    <t>Air Foil/inlet Guide Vanes</t>
  </si>
  <si>
    <t>Forward Curved Fan, with discharge dampers</t>
  </si>
  <si>
    <t>Forward Curved Inlet Guide Vanes</t>
  </si>
  <si>
    <t>Fan Average (unknown type)</t>
  </si>
  <si>
    <t>Table 4: HVAC VSD Incremental Costs, Including equipment and installation costs (Ref. 2)</t>
  </si>
  <si>
    <t>Fan</t>
  </si>
  <si>
    <t>Pump</t>
  </si>
  <si>
    <t>Motors &amp; Drives</t>
  </si>
  <si>
    <t>Open Drip-Proof (ODP)</t>
  </si>
  <si>
    <t>RPM</t>
  </si>
  <si>
    <t>End Use</t>
  </si>
  <si>
    <t>Rebate</t>
  </si>
  <si>
    <t>Watts</t>
  </si>
  <si>
    <t># Units</t>
  </si>
  <si>
    <t>Hrs/Yr</t>
  </si>
  <si>
    <t xml:space="preserve"> Std Eff</t>
  </si>
  <si>
    <t>ECM / DC Eff</t>
  </si>
  <si>
    <t>Energy Savings</t>
  </si>
  <si>
    <t>$ / kW</t>
  </si>
  <si>
    <t>$ / kWh</t>
  </si>
  <si>
    <t>Std Eff</t>
  </si>
  <si>
    <t>Business Name:</t>
  </si>
  <si>
    <t>Technical reference manual</t>
  </si>
  <si>
    <t>Motor Type</t>
  </si>
  <si>
    <t>NEMA Premium Efficiency (Eff_high)</t>
  </si>
  <si>
    <t>Existing Motor Efficiency (Eff_base)</t>
  </si>
  <si>
    <t>Incremental Cost</t>
  </si>
  <si>
    <t>Column1</t>
  </si>
  <si>
    <t>1200 RPM</t>
  </si>
  <si>
    <t>1800 RPM</t>
  </si>
  <si>
    <t>3600 RPM</t>
  </si>
  <si>
    <t>ODP</t>
  </si>
  <si>
    <t>EPACT Std Eff</t>
  </si>
  <si>
    <t>NEMA Premium Eff</t>
  </si>
  <si>
    <t>Totally Enclosed Fan Cooled (TEFC)</t>
  </si>
  <si>
    <t>Total kWh savings</t>
  </si>
  <si>
    <t>Total kW savings</t>
  </si>
  <si>
    <t xml:space="preserve">Motor energy savings = Standard EPACT - NEMA Premuim </t>
  </si>
  <si>
    <t>TEFC</t>
  </si>
  <si>
    <t>Horsepower (HP)2</t>
  </si>
  <si>
    <t>RPM2</t>
  </si>
  <si>
    <t>Motor Type2</t>
  </si>
  <si>
    <t>NEMA Premium Efficiency (Eff_high)2</t>
  </si>
  <si>
    <t>Existing Motor Efficiency (Eff_base)2</t>
  </si>
  <si>
    <t>Installation Address</t>
  </si>
  <si>
    <t>City, State, Zip</t>
  </si>
  <si>
    <t>Phone Number</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</si>
  <si>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</si>
  <si>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</si>
  <si>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</si>
  <si>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Application Check List</t>
  </si>
  <si>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</si>
  <si>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Member Signature</t>
  </si>
  <si>
    <t>Rules &amp; Information</t>
  </si>
  <si>
    <t>Warranty Information</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</si>
  <si>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</si>
  <si>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General Program Rules</t>
  </si>
  <si>
    <t>1. Installation must be complete before application is submitted and funds are issued.</t>
  </si>
  <si>
    <r>
      <t>2. Members and vendors must submit</t>
    </r>
    <r>
      <rPr>
        <u/>
        <sz val="10"/>
        <color rgb="FF000000"/>
        <rFont val="Arial"/>
        <family val="2"/>
      </rPr>
      <t xml:space="preserve"> itemized equipment invoices</t>
    </r>
    <r>
      <rPr>
        <sz val="10"/>
        <color rgb="FF000000"/>
        <rFont val="Arial"/>
        <family val="2"/>
      </rPr>
      <t>,</t>
    </r>
    <r>
      <rPr>
        <u/>
        <sz val="10"/>
        <color rgb="FF000000"/>
        <rFont val="Arial"/>
        <family val="2"/>
      </rPr>
      <t xml:space="preserve"> rebate application</t>
    </r>
    <r>
      <rPr>
        <sz val="10"/>
        <color rgb="FF000000"/>
        <rFont val="Arial"/>
        <family val="2"/>
      </rPr>
      <t xml:space="preserve">, and manufacturer </t>
    </r>
    <r>
      <rPr>
        <u/>
        <sz val="10"/>
        <color rgb="FF000000"/>
        <rFont val="Arial"/>
        <family val="2"/>
      </rPr>
      <t>equipment specifications</t>
    </r>
    <r>
      <rPr>
        <sz val="10"/>
        <color rgb="FF000000"/>
        <rFont val="Arial"/>
        <family val="2"/>
      </rPr>
      <t>. To ensure that the equipment installed meets the cooperative's performance standards, these invoices must itemize labor charges, quantity and price of the equipment installed, as well as information regarding the manufacturer and model numbers for all equipment included in the rebate.</t>
    </r>
  </si>
  <si>
    <t>3. The cooperative reserves the right to conduct random inspections of installations.</t>
  </si>
  <si>
    <t>4. Rebates must be applied for within 12 months of invoice date.</t>
  </si>
  <si>
    <t>– Are tied to an automated control system</t>
  </si>
  <si>
    <t>–HVAC fans</t>
  </si>
  <si>
    <t xml:space="preserve">– Chillers </t>
  </si>
  <si>
    <t>Fractional Horse Power Motors</t>
  </si>
  <si>
    <t>3. Rebates apply to motors from 1/64 hp to 3/4 hp.</t>
  </si>
  <si>
    <t>4. The nameplate of the new motor must clearly state the efficiency in order to qualify for rebates.</t>
  </si>
  <si>
    <t>6. Motors controlled to vary speed depending on load conditions  may qualify for the a variable speed rebate of  $30/cumulative HP under the VFD prescriptive rebate.</t>
  </si>
  <si>
    <t>Manufacturer</t>
  </si>
  <si>
    <t>Operating Hrs</t>
  </si>
  <si>
    <t>Qty</t>
  </si>
  <si>
    <t>Rebate Information</t>
  </si>
  <si>
    <t>Type</t>
  </si>
  <si>
    <t>Chilled/Condensed Water Pump</t>
  </si>
  <si>
    <t>Other</t>
  </si>
  <si>
    <t>$30 per Horse Power</t>
  </si>
  <si>
    <t>Fractional HP Motors</t>
  </si>
  <si>
    <t>Manufacturer &amp; Model</t>
  </si>
  <si>
    <t>Quantity</t>
  </si>
  <si>
    <t>Eff %</t>
  </si>
  <si>
    <t>1/15 - 1/6 HP Motors - Rebate $10/Motor</t>
  </si>
  <si>
    <t>1/64 - 1/16 HP (11 - 48 watt)  Motors - Rebate $5/Motor</t>
  </si>
  <si>
    <t>1/5 - 3/4 HP Motors - Rebate $15/Motor</t>
  </si>
  <si>
    <t>DC</t>
  </si>
  <si>
    <t>ECM</t>
  </si>
  <si>
    <t>* DC - brushless direct current motor, ECM - electronically commutated motor</t>
  </si>
  <si>
    <t>Rebate Application</t>
  </si>
  <si>
    <t>6. Rebates are based on the rated VFD controlled horsepower or horsepower of motor, whichever is lower.</t>
  </si>
  <si>
    <t>– VFDs greater than 200 hp</t>
  </si>
  <si>
    <t>7. ECM or DC motors  with controls for speed regulation also qualify for the VFD rebate on a cumulative HP basis as long as all other requirements are met.</t>
  </si>
  <si>
    <t>1. Rebates are available for new or retrofit motor installations. Rewound or repaired motors do not qualify.</t>
  </si>
  <si>
    <t xml:space="preserve">2. Retrofit motor rebates are available only if an existing fractional AC motor of comparable size is replaced.  Replacement of existing ECM or brushless DC motors do not qualify.  </t>
  </si>
  <si>
    <t>Recipient Name</t>
  </si>
  <si>
    <t>Mailing Address</t>
  </si>
  <si>
    <t>VFDs &amp; VSDs</t>
  </si>
  <si>
    <t>Drives - Variable Frequency (VFDs) &amp; Variable Speed</t>
  </si>
  <si>
    <t>1. Rebates apply to new drive installations only. Replacement drives do not qualify for a rebate.</t>
  </si>
  <si>
    <t>2. Rebates apply to drives in systems that:</t>
  </si>
  <si>
    <t>– Have a Power Factor of .90 or greater</t>
  </si>
  <si>
    <t>3. Approved application include:</t>
  </si>
  <si>
    <t>4. Applications not eligible for the prescriptive program (but can be evaluated under other programs):</t>
  </si>
  <si>
    <t>– Irrigation (see Agricultural programs)</t>
  </si>
  <si>
    <t>5. Non-approved applications may be submitted for evaluation through the Custom Energy Grant® Rebate program. The drive will be evaluated in conjunction with the equipment operating efficiency and loading. Additional applications not approved for drive rebates include soft-start, power-factor correction or related equipment.</t>
  </si>
  <si>
    <t>6. The member is responsible for checking with the cooperative to determine funding availability and to verify program parameters.</t>
  </si>
  <si>
    <t>EC Motors &amp; Drives</t>
  </si>
  <si>
    <t>–Cooling towers</t>
  </si>
  <si>
    <t>–Industrial fans</t>
  </si>
  <si>
    <t>–Pumps</t>
  </si>
  <si>
    <t>–Process equipment</t>
  </si>
  <si>
    <t>– Refrigeration compression</t>
  </si>
  <si>
    <t>5. Project must comply with all program specific rules and qualifications.</t>
  </si>
  <si>
    <t>Rebate applications due no later than November 16, 2018.</t>
  </si>
  <si>
    <t xml:space="preserve">5. Motors greater than 3/4 hp must be evaluated through the Custom Conservation rebate program. </t>
  </si>
  <si>
    <t>952.492.8258</t>
  </si>
  <si>
    <t>800.282.6832</t>
  </si>
  <si>
    <t>www.mvec.net/business</t>
  </si>
  <si>
    <t>Minnesota Valley Electric Co-op</t>
  </si>
  <si>
    <t>125 MN Valley Electric Dr</t>
  </si>
  <si>
    <t>Jordan, MN 55352</t>
  </si>
  <si>
    <t>The maximum rebate shall be up to 50% of project cost, not to exceed $5,000.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</si>
</sst>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44" formatCode="_(&quot;$&quot;* #,##0.00_);_(&quot;$&quot;* \(#,##0.00\);_(&quot;$&quot;* &quot;-&quot;??_);_(@_)"/>
    <numFmt numFmtId="43" formatCode="_(* #,##0.00_);_(* \(#,##0.00\);_(* &quot;-&quot;??_);_(@_)"/>
    <numFmt numFmtId="164" formatCode="_(* #,##0_);_(* \(#,##0\);_(* &quot;-&quot;??_);_(@_)"/>
    <numFmt numFmtId="165" formatCode="[$-409]dd\-mmm\-yy;@"/>
    <numFmt numFmtId="166" formatCode="0.000"/>
    <numFmt numFmtId="167" formatCode="#,##0.000_);\(#,##0.000\)"/>
    <numFmt numFmtId="168" formatCode="&quot;$&quot;#,##0"/>
    <numFmt numFmtId="169" formatCode="&quot;$&quot;#,##0.000"/>
    <numFmt numFmtId="170" formatCode="0.0"/>
    <numFmt numFmtId="171" formatCode="_(* #,##0.0000_);_(* \(#,##0.0000\);_(* &quot;-&quot;????_);_(@_)"/>
    <numFmt numFmtId="172" formatCode="_(* #,##0.000_);_(* \(#,##0.000\);_(* &quot;-&quot;???_);_(@_)"/>
    <numFmt numFmtId="173" formatCode="#,##0.000"/>
  </numFmts>
  <fonts count="62">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b/>
      <sz val="10"/>
      <name val="Arial"/>
      <family val="2"/>
    </font>
    <font>
      <b/>
      <sz val="12"/>
      <name val="Arial"/>
      <family val="2"/>
    </font>
    <font>
      <b/>
      <sz val="11"/>
      <name val="Arial"/>
      <family val="2"/>
    </font>
    <font>
      <sz val="8"/>
      <name val="Arial"/>
      <family val="2"/>
    </font>
    <font>
      <b/>
      <i/>
      <sz val="7"/>
      <name val="Arial"/>
      <family val="2"/>
    </font>
    <font>
      <b/>
      <i/>
      <sz val="10"/>
      <name val="Arial"/>
      <family val="2"/>
    </font>
    <font>
      <sz val="7"/>
      <name val="Arial"/>
      <family val="2"/>
    </font>
    <font>
      <sz val="7"/>
      <color indexed="10"/>
      <name val="Arial"/>
      <family val="2"/>
    </font>
    <font>
      <b/>
      <u/>
      <sz val="12"/>
      <name val="Arial"/>
      <family val="2"/>
    </font>
    <font>
      <sz val="11"/>
      <name val="Arial"/>
      <family val="2"/>
    </font>
    <font>
      <b/>
      <sz val="14"/>
      <color theme="4"/>
      <name val="Arial Rounded MT Bold"/>
      <family val="2"/>
    </font>
    <font>
      <b/>
      <sz val="12"/>
      <name val="Arial Rounded MT Bold"/>
      <family val="2"/>
    </font>
    <font>
      <i/>
      <sz val="11"/>
      <name val="Arial"/>
      <family val="2"/>
    </font>
    <font>
      <sz val="11"/>
      <name val="Calibri"/>
      <family val="2"/>
      <scheme val="minor"/>
    </font>
    <font>
      <b/>
      <sz val="11"/>
      <color indexed="10"/>
      <name val="Arial"/>
      <family val="2"/>
    </font>
    <font>
      <b/>
      <sz val="11"/>
      <name val="Arial Rounded MT Bold"/>
      <family val="2"/>
    </font>
    <font>
      <sz val="10"/>
      <name val="Arial"/>
      <family val="2"/>
    </font>
    <font>
      <sz val="11"/>
      <color rgb="FFFF0000"/>
      <name val="Calibri"/>
      <family val="2"/>
      <scheme val="minor"/>
    </font>
    <font>
      <b/>
      <sz val="11"/>
      <name val="Calibri"/>
      <family val="2"/>
      <scheme val="minor"/>
    </font>
    <font>
      <i/>
      <sz val="11"/>
      <name val="Calibri"/>
      <family val="2"/>
      <scheme val="minor"/>
    </font>
    <font>
      <i/>
      <sz val="11"/>
      <color rgb="FFFF0000"/>
      <name val="Calibri"/>
      <family val="2"/>
      <scheme val="minor"/>
    </font>
    <font>
      <u/>
      <sz val="11"/>
      <color theme="1"/>
      <name val="Calibri"/>
      <family val="2"/>
      <scheme val="minor"/>
    </font>
    <font>
      <b/>
      <sz val="6"/>
      <name val="Arial"/>
      <family val="2"/>
    </font>
    <font>
      <b/>
      <sz val="11"/>
      <color indexed="12"/>
      <name val="Arial"/>
      <family val="2"/>
    </font>
    <font>
      <b/>
      <sz val="5"/>
      <name val="Arial"/>
      <family val="2"/>
    </font>
    <font>
      <b/>
      <sz val="6"/>
      <color indexed="12"/>
      <name val="Arial"/>
      <family val="2"/>
    </font>
    <font>
      <sz val="11"/>
      <color indexed="12"/>
      <name val="Arial"/>
      <family val="2"/>
    </font>
    <font>
      <sz val="6"/>
      <name val="Arial"/>
      <family val="2"/>
    </font>
    <font>
      <sz val="6"/>
      <color indexed="12"/>
      <name val="Arial"/>
      <family val="2"/>
    </font>
    <font>
      <sz val="5"/>
      <name val="Arial"/>
      <family val="2"/>
    </font>
    <font>
      <b/>
      <sz val="12"/>
      <color theme="4"/>
      <name val="Arial Rounded MT Bold"/>
      <family val="2"/>
    </font>
    <font>
      <b/>
      <sz val="10"/>
      <name val="Arial Rounded MT Bold"/>
      <family val="2"/>
    </font>
    <font>
      <sz val="10"/>
      <name val="Arial Rounded MT Bold"/>
      <family val="2"/>
    </font>
    <font>
      <sz val="10"/>
      <color theme="1"/>
      <name val="Arial"/>
      <family val="2"/>
    </font>
    <font>
      <sz val="10"/>
      <color theme="1"/>
      <name val="Arial"/>
      <family val="2"/>
    </font>
    <font>
      <b/>
      <sz val="11"/>
      <color theme="0"/>
      <name val="Calibri"/>
      <family val="2"/>
      <scheme val="minor"/>
    </font>
    <font>
      <sz val="11"/>
      <color theme="0"/>
      <name val="Calibri"/>
      <family val="2"/>
      <scheme val="minor"/>
    </font>
    <font>
      <sz val="10"/>
      <color rgb="FF000000"/>
      <name val="Geneva"/>
    </font>
    <font>
      <b/>
      <sz val="24"/>
      <color rgb="FFC00000"/>
      <name val="Arial"/>
      <family val="2"/>
    </font>
    <font>
      <sz val="16"/>
      <color rgb="FFC00000"/>
      <name val="Arial"/>
      <family val="2"/>
    </font>
    <font>
      <b/>
      <sz val="12"/>
      <color theme="0"/>
      <name val="Calibri"/>
      <family val="2"/>
      <scheme val="minor"/>
    </font>
    <font>
      <sz val="12"/>
      <color theme="0"/>
      <name val="Calibri"/>
      <family val="2"/>
      <scheme val="minor"/>
    </font>
    <font>
      <sz val="12"/>
      <color theme="1"/>
      <name val="Calibri"/>
      <family val="2"/>
      <scheme val="minor"/>
    </font>
    <font>
      <sz val="12"/>
      <color rgb="FFC00000"/>
      <name val="Calibri"/>
      <family val="2"/>
      <scheme val="minor"/>
    </font>
    <font>
      <sz val="9"/>
      <color rgb="FF000000"/>
      <name val="Calibri"/>
      <family val="2"/>
      <scheme val="minor"/>
    </font>
    <font>
      <sz val="9"/>
      <color theme="1"/>
      <name val="Calibri"/>
      <family val="2"/>
      <scheme val="minor"/>
    </font>
    <font>
      <b/>
      <sz val="11"/>
      <color rgb="FFC00000"/>
      <name val="Calibri"/>
      <family val="2"/>
      <scheme val="minor"/>
    </font>
    <font>
      <sz val="11"/>
      <color rgb="FFC00000"/>
      <name val="Calibri"/>
      <family val="2"/>
      <scheme val="minor"/>
    </font>
    <font>
      <b/>
      <sz val="10"/>
      <color theme="0"/>
      <name val="Arial"/>
      <family val="2"/>
    </font>
    <font>
      <sz val="10"/>
      <color rgb="FF000000"/>
      <name val="Arial"/>
      <family val="2"/>
    </font>
    <font>
      <u/>
      <sz val="10"/>
      <color rgb="FF000000"/>
      <name val="Arial"/>
      <family val="2"/>
    </font>
    <font>
      <sz val="10"/>
      <color theme="0"/>
      <name val="Arial"/>
      <family val="2"/>
    </font>
    <font>
      <b/>
      <sz val="10"/>
      <color rgb="FFC00000"/>
      <name val="Arial"/>
      <family val="2"/>
    </font>
    <font>
      <b/>
      <sz val="10"/>
      <color rgb="FF000000"/>
      <name val="Arial"/>
      <family val="2"/>
    </font>
    <font>
      <u/>
      <sz val="10"/>
      <color theme="10"/>
      <name val="Arial"/>
      <family val="2"/>
    </font>
    <font>
      <sz val="11"/>
      <color theme="1"/>
      <name val="Arial"/>
      <family val="2"/>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FF99"/>
        <bgColor indexed="64"/>
      </patternFill>
    </fill>
  </fills>
  <borders count="3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s>
  <cellStyleXfs count="8">
    <xf numFmtId="0" fontId="0" fillId="0" borderId="0"/>
    <xf numFmtId="43" fontId="4" fillId="0" borderId="0" applyFont="0" applyFill="0" applyBorder="0" applyAlignment="0" applyProtection="0"/>
    <xf numFmtId="44" fontId="4" fillId="0" borderId="0" applyFont="0" applyFill="0" applyBorder="0" applyAlignment="0" applyProtection="0"/>
    <xf numFmtId="9" fontId="22" fillId="0" borderId="0" applyFont="0" applyFill="0" applyBorder="0" applyAlignment="0" applyProtection="0"/>
    <xf numFmtId="0" fontId="4" fillId="0" borderId="0"/>
    <xf numFmtId="0" fontId="2" fillId="0" borderId="0"/>
    <xf numFmtId="0" fontId="1" fillId="0" borderId="0"/>
    <xf numFmtId="0" fontId="60" fillId="0" borderId="0" applyNumberFormat="0" applyFill="0" applyBorder="0" applyAlignment="0" applyProtection="0"/>
  </cellStyleXfs>
  <cellXfs count="382">
    <xf numFmtId="0" fontId="0" fillId="0" borderId="0" xfId="0"/>
    <xf numFmtId="0" fontId="0" fillId="3" borderId="0" xfId="0" applyFill="1" applyBorder="1"/>
    <xf numFmtId="0" fontId="0" fillId="3" borderId="8" xfId="0" applyFill="1" applyBorder="1"/>
    <xf numFmtId="0" fontId="6" fillId="2" borderId="0" xfId="0" applyFont="1" applyFill="1"/>
    <xf numFmtId="0" fontId="7" fillId="2" borderId="0" xfId="0" applyFont="1" applyFill="1" applyAlignment="1">
      <alignment horizontal="center"/>
    </xf>
    <xf numFmtId="0" fontId="0" fillId="4" borderId="0" xfId="0" applyFill="1"/>
    <xf numFmtId="0" fontId="0" fillId="0" borderId="0" xfId="0" applyProtection="1"/>
    <xf numFmtId="0" fontId="14" fillId="2" borderId="0" xfId="0" applyFont="1" applyFill="1" applyProtection="1"/>
    <xf numFmtId="43" fontId="0" fillId="2" borderId="11" xfId="0" applyNumberFormat="1" applyFill="1" applyBorder="1" applyAlignment="1" applyProtection="1">
      <alignment horizontal="right"/>
    </xf>
    <xf numFmtId="164" fontId="0" fillId="2" borderId="5" xfId="0" applyNumberFormat="1" applyFill="1" applyBorder="1" applyProtection="1"/>
    <xf numFmtId="0" fontId="5" fillId="0" borderId="0" xfId="0" applyFont="1" applyAlignment="1" applyProtection="1"/>
    <xf numFmtId="0" fontId="0" fillId="0" borderId="0" xfId="0"/>
    <xf numFmtId="0" fontId="15" fillId="2" borderId="0" xfId="0" applyFont="1" applyFill="1" applyProtection="1"/>
    <xf numFmtId="0" fontId="6" fillId="0" borderId="0" xfId="0" applyFont="1" applyAlignment="1" applyProtection="1">
      <alignment horizontal="right"/>
    </xf>
    <xf numFmtId="165" fontId="6" fillId="6" borderId="0" xfId="0" applyNumberFormat="1" applyFont="1" applyFill="1" applyAlignment="1" applyProtection="1">
      <alignment horizontal="center"/>
    </xf>
    <xf numFmtId="165" fontId="17" fillId="7" borderId="0" xfId="0" applyNumberFormat="1" applyFont="1" applyFill="1" applyProtection="1"/>
    <xf numFmtId="0" fontId="0" fillId="0" borderId="0" xfId="0"/>
    <xf numFmtId="0" fontId="0" fillId="0" borderId="0" xfId="0"/>
    <xf numFmtId="0" fontId="15" fillId="0" borderId="0" xfId="0" applyFont="1" applyProtection="1"/>
    <xf numFmtId="0" fontId="15" fillId="4" borderId="0" xfId="0" applyFont="1" applyFill="1"/>
    <xf numFmtId="0" fontId="15" fillId="0" borderId="0" xfId="0" applyFont="1"/>
    <xf numFmtId="0" fontId="8" fillId="4" borderId="12" xfId="0" applyFont="1" applyFill="1" applyBorder="1" applyAlignment="1" applyProtection="1">
      <alignment horizontal="center"/>
    </xf>
    <xf numFmtId="0" fontId="8" fillId="4" borderId="13" xfId="0" applyFont="1" applyFill="1" applyBorder="1" applyAlignment="1" applyProtection="1">
      <alignment horizontal="center"/>
    </xf>
    <xf numFmtId="0" fontId="15" fillId="0" borderId="4" xfId="0" applyFont="1" applyBorder="1" applyAlignment="1" applyProtection="1">
      <alignment horizontal="center"/>
    </xf>
    <xf numFmtId="37" fontId="15" fillId="0" borderId="4" xfId="1" applyNumberFormat="1" applyFont="1" applyFill="1" applyBorder="1" applyAlignment="1" applyProtection="1">
      <alignment vertical="center" wrapText="1"/>
    </xf>
    <xf numFmtId="43" fontId="20" fillId="0" borderId="5" xfId="1" applyNumberFormat="1" applyFont="1" applyBorder="1" applyAlignment="1" applyProtection="1">
      <alignment horizontal="center"/>
    </xf>
    <xf numFmtId="164" fontId="20" fillId="0" borderId="5" xfId="1" applyNumberFormat="1" applyFont="1" applyBorder="1" applyAlignment="1" applyProtection="1">
      <alignment horizontal="right"/>
    </xf>
    <xf numFmtId="0" fontId="15" fillId="0" borderId="0" xfId="0" applyFont="1" applyFill="1" applyBorder="1" applyAlignment="1" applyProtection="1">
      <alignment horizontal="center"/>
      <protection locked="0"/>
    </xf>
    <xf numFmtId="0" fontId="12" fillId="5" borderId="0" xfId="0" applyFont="1" applyFill="1" applyBorder="1" applyAlignment="1"/>
    <xf numFmtId="0" fontId="13" fillId="5" borderId="0" xfId="0" applyFont="1" applyFill="1" applyBorder="1" applyAlignment="1"/>
    <xf numFmtId="0" fontId="18" fillId="0" borderId="0" xfId="0" applyFont="1" applyAlignment="1">
      <alignment horizontal="center"/>
    </xf>
    <xf numFmtId="0" fontId="8" fillId="2" borderId="0" xfId="0" applyFont="1" applyFill="1" applyAlignment="1" applyProtection="1">
      <alignment horizontal="left"/>
    </xf>
    <xf numFmtId="0" fontId="15" fillId="0" borderId="14" xfId="0" applyFont="1" applyFill="1" applyBorder="1" applyAlignment="1" applyProtection="1">
      <alignment horizontal="left"/>
    </xf>
    <xf numFmtId="0" fontId="15" fillId="2" borderId="3" xfId="0" applyFont="1" applyFill="1" applyBorder="1" applyAlignment="1" applyProtection="1">
      <alignment horizontal="left"/>
    </xf>
    <xf numFmtId="0" fontId="24" fillId="0" borderId="0" xfId="0" applyFont="1"/>
    <xf numFmtId="0" fontId="19" fillId="0" borderId="0" xfId="0" applyFont="1"/>
    <xf numFmtId="0" fontId="19" fillId="0" borderId="0" xfId="4" applyFont="1" applyFill="1"/>
    <xf numFmtId="0" fontId="19" fillId="0" borderId="0" xfId="0" quotePrefix="1" applyFont="1"/>
    <xf numFmtId="0" fontId="23" fillId="0" borderId="0" xfId="0" applyFont="1"/>
    <xf numFmtId="0" fontId="19" fillId="0" borderId="0" xfId="4" quotePrefix="1" applyFont="1" applyFill="1"/>
    <xf numFmtId="0" fontId="24" fillId="0" borderId="0" xfId="4" quotePrefix="1" applyFont="1" applyFill="1"/>
    <xf numFmtId="0" fontId="19" fillId="0" borderId="0" xfId="0" quotePrefix="1" applyFont="1" applyFill="1"/>
    <xf numFmtId="0" fontId="19" fillId="0" borderId="0" xfId="0" applyFont="1" applyFill="1"/>
    <xf numFmtId="0" fontId="19" fillId="0" borderId="0" xfId="0" applyFont="1" applyFill="1" applyAlignment="1">
      <alignment horizontal="left" indent="1"/>
    </xf>
    <xf numFmtId="0" fontId="19" fillId="0" borderId="0" xfId="0" applyFont="1" applyFill="1" applyBorder="1"/>
    <xf numFmtId="0" fontId="24" fillId="0" borderId="0" xfId="4" applyFont="1" applyAlignment="1">
      <alignment horizontal="left"/>
    </xf>
    <xf numFmtId="0" fontId="19" fillId="0" borderId="0" xfId="0" applyFont="1" applyBorder="1"/>
    <xf numFmtId="0" fontId="19" fillId="0" borderId="0" xfId="0" applyFont="1" applyFill="1" applyAlignment="1">
      <alignment horizontal="left"/>
    </xf>
    <xf numFmtId="0" fontId="24" fillId="0" borderId="0" xfId="4" applyFont="1"/>
    <xf numFmtId="0" fontId="19" fillId="0" borderId="0" xfId="4" applyFont="1"/>
    <xf numFmtId="0" fontId="25" fillId="0" borderId="0" xfId="4" applyFont="1" applyAlignment="1">
      <alignment horizontal="left" indent="1"/>
    </xf>
    <xf numFmtId="0" fontId="25" fillId="0" borderId="0" xfId="4" applyFont="1" applyFill="1" applyAlignment="1">
      <alignment horizontal="right" vertical="top"/>
    </xf>
    <xf numFmtId="0" fontId="25" fillId="0" borderId="0" xfId="4" quotePrefix="1" applyFont="1" applyFill="1" applyAlignment="1">
      <alignment horizontal="left" indent="1"/>
    </xf>
    <xf numFmtId="0" fontId="0" fillId="0" borderId="0" xfId="0" applyFill="1" applyBorder="1"/>
    <xf numFmtId="0" fontId="23" fillId="0" borderId="0" xfId="0" applyFont="1" applyFill="1" applyBorder="1"/>
    <xf numFmtId="0" fontId="26" fillId="0" borderId="0" xfId="4" applyFont="1" applyFill="1"/>
    <xf numFmtId="0" fontId="19" fillId="0" borderId="0" xfId="0" applyFont="1" applyBorder="1" applyAlignment="1">
      <alignment horizontal="right"/>
    </xf>
    <xf numFmtId="0" fontId="19" fillId="0" borderId="0" xfId="0" applyFont="1" applyAlignment="1">
      <alignment horizontal="right"/>
    </xf>
    <xf numFmtId="0" fontId="19" fillId="0" borderId="4" xfId="0" applyFont="1" applyBorder="1" applyAlignment="1">
      <alignment horizontal="center"/>
    </xf>
    <xf numFmtId="0" fontId="19" fillId="0" borderId="4" xfId="0" applyFont="1" applyBorder="1" applyAlignment="1">
      <alignment wrapText="1"/>
    </xf>
    <xf numFmtId="0" fontId="3" fillId="0" borderId="4" xfId="0" applyFont="1" applyFill="1" applyBorder="1" applyAlignment="1">
      <alignment horizontal="center" wrapText="1"/>
    </xf>
    <xf numFmtId="0" fontId="19" fillId="0" borderId="4" xfId="0" applyFont="1" applyFill="1" applyBorder="1" applyAlignment="1">
      <alignment vertical="center"/>
    </xf>
    <xf numFmtId="1" fontId="19" fillId="0" borderId="4" xfId="0" applyNumberFormat="1" applyFont="1" applyBorder="1" applyAlignment="1">
      <alignment horizontal="center" vertical="center" wrapText="1"/>
    </xf>
    <xf numFmtId="0" fontId="3" fillId="0" borderId="4" xfId="0" applyFont="1" applyFill="1" applyBorder="1" applyAlignment="1">
      <alignment horizontal="center"/>
    </xf>
    <xf numFmtId="2" fontId="3" fillId="0" borderId="4" xfId="0" applyNumberFormat="1" applyFont="1" applyFill="1" applyBorder="1" applyAlignment="1">
      <alignment horizontal="center"/>
    </xf>
    <xf numFmtId="0" fontId="27" fillId="0" borderId="4" xfId="0" applyFont="1" applyFill="1" applyBorder="1" applyAlignment="1">
      <alignment horizontal="left"/>
    </xf>
    <xf numFmtId="0" fontId="3" fillId="0" borderId="4" xfId="0" applyFont="1" applyFill="1" applyBorder="1" applyAlignment="1">
      <alignment horizontal="left"/>
    </xf>
    <xf numFmtId="9" fontId="19" fillId="0" borderId="0" xfId="3" applyFont="1" applyFill="1" applyBorder="1"/>
    <xf numFmtId="0" fontId="19" fillId="0" borderId="4" xfId="0" applyFont="1" applyBorder="1" applyAlignment="1">
      <alignment horizontal="center" vertical="center" wrapText="1"/>
    </xf>
    <xf numFmtId="6" fontId="19" fillId="0" borderId="4" xfId="0" applyNumberFormat="1" applyFont="1" applyBorder="1" applyAlignment="1">
      <alignment horizontal="center" vertical="center" wrapText="1"/>
    </xf>
    <xf numFmtId="0" fontId="3" fillId="8" borderId="4" xfId="0" applyFont="1" applyFill="1" applyBorder="1" applyAlignment="1">
      <alignment horizontal="center"/>
    </xf>
    <xf numFmtId="166" fontId="3" fillId="8" borderId="4" xfId="0" applyNumberFormat="1" applyFont="1" applyFill="1" applyBorder="1" applyAlignment="1">
      <alignment horizontal="center"/>
    </xf>
    <xf numFmtId="0" fontId="15" fillId="0" borderId="0" xfId="0" applyFont="1" applyFill="1" applyBorder="1" applyAlignment="1" applyProtection="1">
      <alignment horizontal="left"/>
      <protection locked="0"/>
    </xf>
    <xf numFmtId="0" fontId="15" fillId="0" borderId="0" xfId="0" applyFont="1" applyBorder="1" applyProtection="1">
      <protection locked="0"/>
    </xf>
    <xf numFmtId="0" fontId="15" fillId="0" borderId="3" xfId="0" applyFont="1" applyBorder="1" applyAlignment="1" applyProtection="1">
      <alignment horizontal="center"/>
    </xf>
    <xf numFmtId="0" fontId="15" fillId="0" borderId="16" xfId="0" applyFont="1" applyFill="1" applyBorder="1" applyAlignment="1" applyProtection="1">
      <alignment horizontal="left"/>
    </xf>
    <xf numFmtId="37" fontId="15" fillId="0" borderId="17" xfId="1" applyNumberFormat="1" applyFont="1" applyFill="1" applyBorder="1" applyAlignment="1" applyProtection="1">
      <alignment vertical="center" wrapText="1"/>
    </xf>
    <xf numFmtId="0" fontId="15" fillId="0" borderId="6" xfId="0" applyFont="1" applyFill="1" applyBorder="1" applyAlignment="1" applyProtection="1">
      <alignment horizontal="left"/>
    </xf>
    <xf numFmtId="0" fontId="15" fillId="0" borderId="1" xfId="0" applyFont="1" applyBorder="1" applyAlignment="1" applyProtection="1">
      <alignment horizontal="center"/>
    </xf>
    <xf numFmtId="37" fontId="15" fillId="0" borderId="7" xfId="1" applyNumberFormat="1" applyFont="1" applyFill="1" applyBorder="1" applyAlignment="1" applyProtection="1">
      <alignment vertical="center" wrapText="1"/>
    </xf>
    <xf numFmtId="167" fontId="15" fillId="0" borderId="4" xfId="1" applyNumberFormat="1" applyFont="1" applyFill="1" applyBorder="1" applyAlignment="1" applyProtection="1">
      <alignment vertical="center" wrapText="1"/>
    </xf>
    <xf numFmtId="167" fontId="15" fillId="0" borderId="3" xfId="1" applyNumberFormat="1" applyFont="1" applyFill="1" applyBorder="1" applyAlignment="1" applyProtection="1">
      <alignment vertical="center" wrapText="1"/>
    </xf>
    <xf numFmtId="167" fontId="15" fillId="0" borderId="1" xfId="1" applyNumberFormat="1" applyFont="1" applyFill="1" applyBorder="1" applyAlignment="1" applyProtection="1">
      <alignment vertical="center" wrapText="1"/>
    </xf>
    <xf numFmtId="0" fontId="4" fillId="0" borderId="0" xfId="4"/>
    <xf numFmtId="0" fontId="4" fillId="0" borderId="0" xfId="4" applyProtection="1"/>
    <xf numFmtId="0" fontId="4" fillId="4" borderId="0" xfId="4" applyFill="1" applyProtection="1"/>
    <xf numFmtId="165" fontId="6" fillId="6" borderId="0" xfId="4" applyNumberFormat="1" applyFont="1" applyFill="1" applyAlignment="1" applyProtection="1">
      <alignment horizontal="center"/>
    </xf>
    <xf numFmtId="0" fontId="6" fillId="0" borderId="0" xfId="4" applyFont="1" applyBorder="1" applyAlignment="1" applyProtection="1">
      <alignment horizontal="center"/>
    </xf>
    <xf numFmtId="165" fontId="21" fillId="7" borderId="0" xfId="0" applyNumberFormat="1" applyFont="1" applyFill="1" applyProtection="1">
      <protection locked="0"/>
    </xf>
    <xf numFmtId="165" fontId="17" fillId="10" borderId="0" xfId="0" applyNumberFormat="1" applyFont="1" applyFill="1" applyBorder="1" applyAlignment="1" applyProtection="1">
      <protection locked="0"/>
    </xf>
    <xf numFmtId="165" fontId="17" fillId="10" borderId="0" xfId="0" applyNumberFormat="1" applyFont="1" applyFill="1" applyBorder="1" applyProtection="1">
      <protection locked="0"/>
    </xf>
    <xf numFmtId="0" fontId="28" fillId="10" borderId="0" xfId="0" applyFont="1" applyFill="1" applyBorder="1" applyAlignment="1" applyProtection="1">
      <alignment horizontal="center" vertical="center"/>
      <protection locked="0"/>
    </xf>
    <xf numFmtId="0" fontId="0" fillId="4" borderId="0" xfId="0" applyFill="1" applyProtection="1"/>
    <xf numFmtId="0" fontId="30" fillId="10" borderId="0" xfId="0" applyFont="1" applyFill="1" applyBorder="1" applyAlignment="1" applyProtection="1">
      <alignment horizontal="center" vertical="center"/>
      <protection locked="0"/>
    </xf>
    <xf numFmtId="0" fontId="28" fillId="10" borderId="0" xfId="0" applyFont="1" applyFill="1" applyBorder="1" applyAlignment="1" applyProtection="1">
      <alignment horizontal="center" vertical="center" wrapText="1"/>
      <protection locked="0"/>
    </xf>
    <xf numFmtId="0" fontId="31" fillId="10" borderId="0" xfId="0" applyFont="1" applyFill="1" applyBorder="1" applyAlignment="1" applyProtection="1">
      <alignment horizontal="center" vertical="center" wrapText="1"/>
      <protection locked="0"/>
    </xf>
    <xf numFmtId="0" fontId="30" fillId="10" borderId="0"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wrapText="1"/>
      <protection locked="0"/>
    </xf>
    <xf numFmtId="0" fontId="8" fillId="0" borderId="14" xfId="0" applyFont="1" applyFill="1" applyBorder="1" applyAlignment="1" applyProtection="1">
      <alignment horizontal="center" wrapText="1"/>
      <protection locked="0"/>
    </xf>
    <xf numFmtId="0" fontId="8" fillId="10" borderId="0" xfId="0" applyFont="1" applyFill="1" applyBorder="1" applyAlignment="1" applyProtection="1">
      <protection locked="0"/>
    </xf>
    <xf numFmtId="0" fontId="8" fillId="10" borderId="0" xfId="0" applyFont="1" applyFill="1" applyBorder="1" applyAlignment="1" applyProtection="1">
      <alignment horizontal="center"/>
      <protection locked="0"/>
    </xf>
    <xf numFmtId="0" fontId="28" fillId="10" borderId="0" xfId="0" applyFont="1" applyFill="1" applyBorder="1" applyAlignment="1" applyProtection="1">
      <alignment horizontal="center"/>
      <protection locked="0"/>
    </xf>
    <xf numFmtId="0" fontId="33" fillId="10" borderId="0" xfId="0" applyFont="1" applyFill="1" applyBorder="1" applyAlignment="1" applyProtection="1">
      <alignment horizontal="center" vertical="center" wrapText="1"/>
      <protection locked="0"/>
    </xf>
    <xf numFmtId="0" fontId="34" fillId="10" borderId="0" xfId="0" applyFont="1" applyFill="1" applyBorder="1" applyAlignment="1" applyProtection="1">
      <alignment horizontal="center" vertical="center" wrapText="1"/>
      <protection locked="0"/>
    </xf>
    <xf numFmtId="0" fontId="35" fillId="10" borderId="0" xfId="0" applyFont="1" applyFill="1" applyBorder="1" applyAlignment="1" applyProtection="1">
      <alignment horizontal="center" vertical="center" wrapText="1"/>
      <protection locked="0"/>
    </xf>
    <xf numFmtId="0" fontId="35" fillId="10" borderId="0" xfId="0" applyFont="1" applyFill="1" applyBorder="1" applyAlignment="1" applyProtection="1">
      <alignment wrapText="1"/>
      <protection locked="0"/>
    </xf>
    <xf numFmtId="0" fontId="28" fillId="10" borderId="0" xfId="0" applyFont="1" applyFill="1" applyBorder="1" applyAlignment="1" applyProtection="1">
      <alignment horizontal="center" wrapText="1"/>
      <protection locked="0"/>
    </xf>
    <xf numFmtId="0" fontId="8" fillId="0" borderId="9" xfId="0" applyFont="1" applyFill="1" applyBorder="1" applyAlignment="1" applyProtection="1">
      <alignment horizontal="center"/>
      <protection locked="0"/>
    </xf>
    <xf numFmtId="164" fontId="32" fillId="0" borderId="0" xfId="1" applyNumberFormat="1" applyFont="1" applyFill="1" applyBorder="1" applyAlignment="1" applyProtection="1">
      <alignment horizontal="center"/>
      <protection locked="0"/>
    </xf>
    <xf numFmtId="10" fontId="15" fillId="0" borderId="0" xfId="0" applyNumberFormat="1" applyFont="1" applyFill="1" applyBorder="1" applyAlignment="1" applyProtection="1">
      <alignment horizontal="center"/>
      <protection locked="0"/>
    </xf>
    <xf numFmtId="10" fontId="15" fillId="0" borderId="0" xfId="0" applyNumberFormat="1" applyFont="1" applyFill="1" applyBorder="1" applyAlignment="1" applyProtection="1">
      <alignment horizontal="center" vertical="center" wrapText="1"/>
      <protection locked="0"/>
    </xf>
    <xf numFmtId="167" fontId="15" fillId="0" borderId="0" xfId="1" applyNumberFormat="1" applyFont="1" applyFill="1" applyBorder="1" applyAlignment="1" applyProtection="1">
      <alignment horizontal="center" vertical="center" wrapText="1"/>
      <protection locked="0"/>
    </xf>
    <xf numFmtId="164" fontId="15" fillId="0" borderId="0" xfId="1" applyNumberFormat="1" applyFont="1" applyFill="1" applyBorder="1" applyAlignment="1" applyProtection="1">
      <alignment horizontal="center" vertical="center" wrapText="1"/>
      <protection locked="0"/>
    </xf>
    <xf numFmtId="168" fontId="15" fillId="10" borderId="0" xfId="0" applyNumberFormat="1" applyFont="1" applyFill="1" applyBorder="1" applyAlignment="1" applyProtection="1">
      <alignment horizontal="center" vertical="center"/>
      <protection locked="0"/>
    </xf>
    <xf numFmtId="169" fontId="15" fillId="10" borderId="0" xfId="1" applyNumberFormat="1" applyFont="1" applyFill="1" applyBorder="1" applyAlignment="1" applyProtection="1">
      <alignment horizontal="center" vertical="center"/>
      <protection locked="0"/>
    </xf>
    <xf numFmtId="164" fontId="33" fillId="10" borderId="0" xfId="1" applyNumberFormat="1" applyFont="1" applyFill="1" applyBorder="1" applyAlignment="1" applyProtection="1">
      <alignment horizontal="center" vertical="center"/>
      <protection locked="0"/>
    </xf>
    <xf numFmtId="0" fontId="30" fillId="10" borderId="0" xfId="0" applyFont="1" applyFill="1" applyBorder="1" applyAlignment="1" applyProtection="1">
      <alignment horizontal="center"/>
      <protection locked="0"/>
    </xf>
    <xf numFmtId="164" fontId="34" fillId="10" borderId="0" xfId="1" applyNumberFormat="1" applyFont="1" applyFill="1" applyBorder="1" applyAlignment="1" applyProtection="1">
      <alignment horizontal="center"/>
      <protection locked="0"/>
    </xf>
    <xf numFmtId="170" fontId="33" fillId="10" borderId="0" xfId="0" quotePrefix="1" applyNumberFormat="1" applyFont="1" applyFill="1" applyBorder="1" applyAlignment="1" applyProtection="1">
      <alignment horizontal="center"/>
      <protection locked="0"/>
    </xf>
    <xf numFmtId="170" fontId="33" fillId="10" borderId="0" xfId="0" applyNumberFormat="1" applyFont="1" applyFill="1" applyBorder="1" applyAlignment="1" applyProtection="1">
      <alignment horizontal="center" vertical="center" wrapText="1"/>
      <protection locked="0"/>
    </xf>
    <xf numFmtId="43" fontId="33" fillId="10" borderId="0" xfId="1" applyFont="1" applyFill="1" applyBorder="1" applyAlignment="1" applyProtection="1">
      <alignment horizontal="center" vertical="center" wrapText="1"/>
      <protection locked="0"/>
    </xf>
    <xf numFmtId="164" fontId="33" fillId="10" borderId="0" xfId="1" applyNumberFormat="1" applyFont="1" applyFill="1" applyBorder="1" applyAlignment="1" applyProtection="1">
      <alignment horizontal="center" vertical="center" wrapText="1"/>
      <protection locked="0"/>
    </xf>
    <xf numFmtId="170" fontId="33" fillId="10" borderId="0" xfId="0" applyNumberFormat="1" applyFont="1" applyFill="1" applyBorder="1" applyAlignment="1" applyProtection="1">
      <alignment horizontal="center"/>
      <protection locked="0"/>
    </xf>
    <xf numFmtId="167" fontId="8" fillId="0" borderId="5" xfId="1" applyNumberFormat="1" applyFont="1" applyFill="1" applyBorder="1" applyAlignment="1" applyProtection="1">
      <alignment horizontal="center" vertical="center" wrapText="1"/>
      <protection locked="0"/>
    </xf>
    <xf numFmtId="164" fontId="8" fillId="0" borderId="5" xfId="1" applyNumberFormat="1" applyFont="1" applyFill="1" applyBorder="1" applyAlignment="1" applyProtection="1">
      <alignment horizontal="center" vertical="center" wrapText="1"/>
      <protection locked="0"/>
    </xf>
    <xf numFmtId="171" fontId="8" fillId="0" borderId="0" xfId="1" applyNumberFormat="1" applyFont="1" applyFill="1" applyBorder="1" applyAlignment="1" applyProtection="1">
      <alignment horizontal="center" vertical="center" wrapText="1"/>
      <protection locked="0"/>
    </xf>
    <xf numFmtId="164" fontId="8" fillId="0" borderId="0" xfId="1" applyNumberFormat="1" applyFont="1" applyFill="1" applyBorder="1" applyAlignment="1" applyProtection="1">
      <alignment horizontal="center" vertical="center" wrapText="1"/>
      <protection locked="0"/>
    </xf>
    <xf numFmtId="172" fontId="15" fillId="0" borderId="0" xfId="1"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protection locked="0"/>
    </xf>
    <xf numFmtId="170" fontId="15" fillId="0" borderId="0" xfId="0" applyNumberFormat="1" applyFont="1" applyFill="1" applyBorder="1" applyAlignment="1" applyProtection="1">
      <alignment horizontal="center"/>
      <protection locked="0"/>
    </xf>
    <xf numFmtId="170" fontId="15" fillId="0" borderId="0" xfId="0" applyNumberFormat="1" applyFont="1" applyFill="1" applyBorder="1" applyAlignment="1" applyProtection="1">
      <alignment horizontal="center" vertical="center" wrapText="1"/>
      <protection locked="0"/>
    </xf>
    <xf numFmtId="172" fontId="8" fillId="0" borderId="4" xfId="1" applyNumberFormat="1" applyFont="1" applyFill="1" applyBorder="1" applyAlignment="1" applyProtection="1">
      <alignment horizontal="center" vertical="center" wrapText="1"/>
      <protection locked="0"/>
    </xf>
    <xf numFmtId="164" fontId="8" fillId="0" borderId="14" xfId="1" applyNumberFormat="1" applyFont="1" applyFill="1" applyBorder="1" applyAlignment="1" applyProtection="1">
      <alignment horizontal="center" vertical="center" wrapText="1"/>
      <protection locked="0"/>
    </xf>
    <xf numFmtId="164" fontId="28" fillId="10" borderId="0" xfId="1" applyNumberFormat="1" applyFont="1" applyFill="1" applyBorder="1" applyAlignment="1" applyProtection="1">
      <alignment horizontal="center" vertical="center"/>
      <protection locked="0"/>
    </xf>
    <xf numFmtId="43" fontId="28" fillId="10" borderId="0" xfId="1" applyFont="1" applyFill="1" applyBorder="1" applyAlignment="1" applyProtection="1">
      <alignment horizontal="center" vertical="center" wrapText="1"/>
      <protection locked="0"/>
    </xf>
    <xf numFmtId="164" fontId="28" fillId="10" borderId="0" xfId="1" applyNumberFormat="1" applyFont="1" applyFill="1" applyBorder="1" applyAlignment="1" applyProtection="1">
      <alignment horizontal="center" vertical="center" wrapText="1"/>
      <protection locked="0"/>
    </xf>
    <xf numFmtId="0" fontId="15" fillId="0" borderId="0" xfId="0" applyFont="1" applyProtection="1">
      <protection locked="0"/>
    </xf>
    <xf numFmtId="168" fontId="15" fillId="10" borderId="0" xfId="0" applyNumberFormat="1" applyFont="1" applyFill="1" applyBorder="1" applyAlignment="1" applyProtection="1">
      <protection locked="0"/>
    </xf>
    <xf numFmtId="169" fontId="15" fillId="10" borderId="0" xfId="0" applyNumberFormat="1" applyFont="1" applyFill="1" applyBorder="1" applyAlignment="1" applyProtection="1">
      <protection locked="0"/>
    </xf>
    <xf numFmtId="0" fontId="0" fillId="10" borderId="0" xfId="0" applyFill="1" applyBorder="1" applyAlignment="1" applyProtection="1">
      <protection locked="0"/>
    </xf>
    <xf numFmtId="0" fontId="0" fillId="10" borderId="0" xfId="0" applyFill="1" applyBorder="1" applyProtection="1">
      <protection locked="0"/>
    </xf>
    <xf numFmtId="169" fontId="15" fillId="10" borderId="0" xfId="0" applyNumberFormat="1" applyFont="1" applyFill="1" applyBorder="1" applyAlignment="1" applyProtection="1">
      <alignment horizontal="center" vertical="center"/>
      <protection locked="0"/>
    </xf>
    <xf numFmtId="169" fontId="15" fillId="10" borderId="0" xfId="0" applyNumberFormat="1" applyFont="1" applyFill="1" applyBorder="1" applyAlignment="1" applyProtection="1">
      <alignment horizontal="center"/>
      <protection locked="0"/>
    </xf>
    <xf numFmtId="167" fontId="8" fillId="0" borderId="4" xfId="1" applyNumberFormat="1" applyFont="1" applyFill="1" applyBorder="1" applyAlignment="1" applyProtection="1">
      <alignment horizontal="center" vertical="center" wrapText="1"/>
      <protection locked="0"/>
    </xf>
    <xf numFmtId="170" fontId="15" fillId="10" borderId="0" xfId="0" applyNumberFormat="1" applyFont="1" applyFill="1" applyBorder="1" applyAlignment="1" applyProtection="1">
      <alignment horizontal="center" vertical="center"/>
      <protection locked="0"/>
    </xf>
    <xf numFmtId="173" fontId="15" fillId="10" borderId="0" xfId="1" applyNumberFormat="1" applyFont="1" applyFill="1" applyBorder="1" applyAlignment="1" applyProtection="1">
      <alignment horizontal="center" vertical="center"/>
      <protection locked="0"/>
    </xf>
    <xf numFmtId="43" fontId="15" fillId="0" borderId="0" xfId="1" applyFont="1" applyFill="1" applyBorder="1" applyAlignment="1" applyProtection="1">
      <alignment horizontal="center" vertical="center" wrapText="1"/>
      <protection locked="0"/>
    </xf>
    <xf numFmtId="170" fontId="33" fillId="10" borderId="0" xfId="0" applyNumberFormat="1" applyFont="1" applyFill="1" applyBorder="1" applyAlignment="1" applyProtection="1">
      <alignment horizontal="center" vertical="center"/>
      <protection locked="0"/>
    </xf>
    <xf numFmtId="43" fontId="33" fillId="10" borderId="0" xfId="1" applyFont="1" applyFill="1" applyBorder="1" applyAlignment="1" applyProtection="1">
      <alignment horizontal="center" vertical="center"/>
      <protection locked="0"/>
    </xf>
    <xf numFmtId="43" fontId="8" fillId="0" borderId="0" xfId="1" applyFont="1" applyFill="1" applyBorder="1" applyAlignment="1" applyProtection="1">
      <alignment horizontal="center" vertical="center" wrapText="1"/>
      <protection locked="0"/>
    </xf>
    <xf numFmtId="0" fontId="33" fillId="10" borderId="0" xfId="0" applyFont="1" applyFill="1" applyBorder="1" applyAlignment="1" applyProtection="1">
      <alignment horizontal="center"/>
      <protection locked="0"/>
    </xf>
    <xf numFmtId="43" fontId="28" fillId="10" borderId="0" xfId="1" applyFont="1" applyFill="1" applyBorder="1" applyAlignment="1" applyProtection="1">
      <alignment horizontal="center" vertical="center"/>
      <protection locked="0"/>
    </xf>
    <xf numFmtId="0" fontId="0" fillId="10" borderId="0" xfId="0" applyFill="1" applyBorder="1" applyAlignment="1" applyProtection="1">
      <alignment horizontal="center"/>
      <protection locked="0"/>
    </xf>
    <xf numFmtId="164" fontId="0" fillId="10" borderId="0" xfId="0" applyNumberFormat="1" applyFill="1" applyBorder="1" applyAlignment="1" applyProtection="1">
      <protection locked="0"/>
    </xf>
    <xf numFmtId="43" fontId="0" fillId="10" borderId="0" xfId="0" applyNumberFormat="1" applyFill="1" applyBorder="1" applyAlignment="1" applyProtection="1">
      <protection locked="0"/>
    </xf>
    <xf numFmtId="0" fontId="15" fillId="4" borderId="0" xfId="0" applyFont="1" applyFill="1" applyBorder="1" applyProtection="1"/>
    <xf numFmtId="0" fontId="0" fillId="10" borderId="0" xfId="0" applyFill="1" applyBorder="1" applyAlignment="1" applyProtection="1"/>
    <xf numFmtId="0" fontId="0" fillId="10" borderId="0" xfId="0" applyFill="1" applyBorder="1" applyProtection="1"/>
    <xf numFmtId="0" fontId="15" fillId="4" borderId="0" xfId="0" applyFont="1" applyFill="1" applyProtection="1"/>
    <xf numFmtId="1" fontId="8" fillId="0" borderId="9" xfId="0" applyNumberFormat="1" applyFont="1" applyFill="1" applyBorder="1" applyAlignment="1" applyProtection="1">
      <alignment horizontal="center"/>
      <protection locked="0"/>
    </xf>
    <xf numFmtId="0" fontId="4" fillId="0" borderId="0" xfId="4" applyBorder="1" applyAlignment="1" applyProtection="1">
      <alignment horizontal="center"/>
    </xf>
    <xf numFmtId="0" fontId="6" fillId="0" borderId="0" xfId="4" applyFont="1" applyAlignment="1" applyProtection="1"/>
    <xf numFmtId="0" fontId="37" fillId="2" borderId="0" xfId="4" applyFont="1" applyFill="1" applyAlignment="1" applyProtection="1">
      <alignment horizontal="left"/>
    </xf>
    <xf numFmtId="0" fontId="38" fillId="2" borderId="0" xfId="4" applyFont="1" applyFill="1" applyBorder="1" applyAlignment="1" applyProtection="1"/>
    <xf numFmtId="0" fontId="4" fillId="2" borderId="0" xfId="4" applyFont="1" applyFill="1" applyBorder="1" applyAlignment="1" applyProtection="1">
      <alignment horizontal="center"/>
    </xf>
    <xf numFmtId="0" fontId="4" fillId="4" borderId="0" xfId="4" applyFont="1" applyFill="1" applyProtection="1"/>
    <xf numFmtId="165" fontId="37" fillId="7" borderId="0" xfId="4" applyNumberFormat="1" applyFont="1" applyFill="1" applyProtection="1"/>
    <xf numFmtId="165" fontId="17" fillId="7" borderId="0" xfId="4" applyNumberFormat="1" applyFont="1" applyFill="1" applyProtection="1"/>
    <xf numFmtId="0" fontId="4" fillId="0" borderId="4" xfId="4" applyFont="1" applyFill="1" applyBorder="1" applyAlignment="1">
      <alignment horizontal="center" wrapText="1"/>
    </xf>
    <xf numFmtId="168" fontId="4" fillId="0" borderId="4" xfId="4" applyNumberFormat="1" applyFont="1" applyFill="1" applyBorder="1" applyAlignment="1">
      <alignment horizontal="center" wrapText="1"/>
    </xf>
    <xf numFmtId="0" fontId="4" fillId="0" borderId="13" xfId="4" applyFont="1" applyFill="1" applyBorder="1" applyAlignment="1">
      <alignment horizontal="center" wrapText="1"/>
    </xf>
    <xf numFmtId="0" fontId="39" fillId="0" borderId="13" xfId="4" applyFont="1" applyFill="1" applyBorder="1" applyAlignment="1">
      <alignment horizontal="center"/>
    </xf>
    <xf numFmtId="166" fontId="39" fillId="0" borderId="13" xfId="4" applyNumberFormat="1" applyFont="1" applyFill="1" applyBorder="1" applyAlignment="1">
      <alignment horizontal="center"/>
    </xf>
    <xf numFmtId="168" fontId="0" fillId="0" borderId="4" xfId="2" applyNumberFormat="1" applyFont="1" applyBorder="1" applyAlignment="1">
      <alignment horizontal="center"/>
    </xf>
    <xf numFmtId="0" fontId="4" fillId="4" borderId="0" xfId="4" applyFill="1" applyAlignment="1" applyProtection="1">
      <alignment horizontal="center"/>
    </xf>
    <xf numFmtId="0" fontId="39" fillId="0" borderId="4" xfId="4" applyFont="1" applyFill="1" applyBorder="1" applyAlignment="1">
      <alignment horizontal="center"/>
    </xf>
    <xf numFmtId="166" fontId="39" fillId="0" borderId="4" xfId="4" applyNumberFormat="1" applyFont="1" applyFill="1" applyBorder="1" applyAlignment="1">
      <alignment horizontal="center"/>
    </xf>
    <xf numFmtId="0" fontId="28" fillId="0" borderId="4" xfId="4" applyFont="1" applyFill="1" applyBorder="1" applyAlignment="1" applyProtection="1">
      <alignment horizontal="center" wrapText="1"/>
    </xf>
    <xf numFmtId="0" fontId="30" fillId="0" borderId="9" xfId="4" applyFont="1" applyFill="1" applyBorder="1" applyAlignment="1" applyProtection="1">
      <alignment horizontal="center"/>
    </xf>
    <xf numFmtId="164" fontId="34" fillId="0" borderId="0" xfId="1" applyNumberFormat="1" applyFont="1" applyFill="1" applyBorder="1" applyAlignment="1" applyProtection="1">
      <alignment horizontal="center"/>
      <protection locked="0"/>
    </xf>
    <xf numFmtId="170" fontId="33" fillId="0" borderId="0" xfId="4" applyNumberFormat="1" applyFont="1" applyFill="1" applyBorder="1" applyAlignment="1" applyProtection="1">
      <alignment horizontal="center"/>
    </xf>
    <xf numFmtId="170" fontId="33" fillId="0" borderId="0" xfId="4" applyNumberFormat="1" applyFont="1" applyFill="1" applyBorder="1" applyAlignment="1" applyProtection="1">
      <alignment horizontal="center" vertical="center" wrapText="1"/>
    </xf>
    <xf numFmtId="43" fontId="33" fillId="0" borderId="0" xfId="1" applyFont="1" applyFill="1" applyBorder="1" applyAlignment="1" applyProtection="1">
      <alignment horizontal="center" vertical="center" wrapText="1"/>
    </xf>
    <xf numFmtId="164" fontId="33" fillId="0" borderId="10" xfId="1" applyNumberFormat="1" applyFont="1" applyFill="1" applyBorder="1" applyAlignment="1" applyProtection="1">
      <alignment horizontal="center" vertical="center" wrapText="1"/>
    </xf>
    <xf numFmtId="0" fontId="30" fillId="0" borderId="6" xfId="4" applyFont="1" applyFill="1" applyBorder="1" applyAlignment="1" applyProtection="1">
      <alignment horizontal="center"/>
    </xf>
    <xf numFmtId="164" fontId="34" fillId="0" borderId="1" xfId="1" applyNumberFormat="1" applyFont="1" applyFill="1" applyBorder="1" applyAlignment="1" applyProtection="1">
      <alignment horizontal="center"/>
      <protection locked="0"/>
    </xf>
    <xf numFmtId="170" fontId="33" fillId="0" borderId="1" xfId="4" applyNumberFormat="1" applyFont="1" applyFill="1" applyBorder="1" applyAlignment="1" applyProtection="1">
      <alignment horizontal="center"/>
    </xf>
    <xf numFmtId="170" fontId="33" fillId="0" borderId="1" xfId="4" applyNumberFormat="1" applyFont="1" applyFill="1" applyBorder="1" applyAlignment="1" applyProtection="1">
      <alignment horizontal="center" vertical="center" wrapText="1"/>
    </xf>
    <xf numFmtId="43" fontId="33" fillId="0" borderId="1" xfId="1" applyFont="1" applyFill="1" applyBorder="1" applyAlignment="1" applyProtection="1">
      <alignment horizontal="center" vertical="center" wrapText="1"/>
    </xf>
    <xf numFmtId="164" fontId="33" fillId="0" borderId="7" xfId="1" applyNumberFormat="1" applyFont="1" applyFill="1" applyBorder="1" applyAlignment="1" applyProtection="1">
      <alignment horizontal="center" vertical="center" wrapText="1"/>
    </xf>
    <xf numFmtId="0" fontId="28" fillId="0" borderId="0" xfId="4" applyFont="1" applyFill="1" applyBorder="1" applyAlignment="1" applyProtection="1">
      <alignment horizontal="center"/>
    </xf>
    <xf numFmtId="43" fontId="28" fillId="0" borderId="4" xfId="1" applyFont="1" applyFill="1" applyBorder="1" applyAlignment="1" applyProtection="1">
      <alignment horizontal="center" vertical="center" wrapText="1"/>
    </xf>
    <xf numFmtId="164" fontId="28" fillId="0" borderId="4" xfId="1" applyNumberFormat="1" applyFont="1" applyFill="1" applyBorder="1" applyAlignment="1" applyProtection="1">
      <alignment horizontal="center" vertical="center" wrapText="1"/>
    </xf>
    <xf numFmtId="0" fontId="33" fillId="0" borderId="0" xfId="4" applyFont="1" applyFill="1" applyAlignment="1" applyProtection="1">
      <alignment horizontal="center"/>
    </xf>
    <xf numFmtId="164" fontId="33" fillId="0" borderId="4" xfId="1" applyNumberFormat="1" applyFont="1" applyFill="1" applyBorder="1" applyAlignment="1" applyProtection="1">
      <alignment horizontal="center" vertical="center" wrapText="1"/>
    </xf>
    <xf numFmtId="0" fontId="33" fillId="0" borderId="0" xfId="4" applyFont="1" applyFill="1" applyBorder="1" applyAlignment="1" applyProtection="1">
      <alignment horizontal="center"/>
    </xf>
    <xf numFmtId="0" fontId="4" fillId="0" borderId="0" xfId="4" applyFont="1" applyFill="1" applyAlignment="1" applyProtection="1">
      <alignment horizontal="left"/>
    </xf>
    <xf numFmtId="0" fontId="39" fillId="0" borderId="12" xfId="4" applyFont="1" applyFill="1" applyBorder="1" applyAlignment="1">
      <alignment horizontal="center"/>
    </xf>
    <xf numFmtId="166" fontId="39" fillId="0" borderId="12" xfId="4" applyNumberFormat="1" applyFont="1" applyFill="1" applyBorder="1" applyAlignment="1">
      <alignment horizontal="center"/>
    </xf>
    <xf numFmtId="166" fontId="4" fillId="0" borderId="4" xfId="4" applyNumberFormat="1" applyBorder="1" applyAlignment="1">
      <alignment horizontal="center"/>
    </xf>
    <xf numFmtId="166" fontId="4" fillId="0" borderId="4" xfId="4" applyNumberFormat="1" applyFont="1" applyFill="1" applyBorder="1" applyAlignment="1">
      <alignment horizontal="center"/>
    </xf>
    <xf numFmtId="0" fontId="4" fillId="11" borderId="0" xfId="4" applyFill="1" applyProtection="1"/>
    <xf numFmtId="0" fontId="4" fillId="11" borderId="4" xfId="4" applyFont="1" applyFill="1" applyBorder="1" applyAlignment="1">
      <alignment horizontal="center" wrapText="1"/>
    </xf>
    <xf numFmtId="0" fontId="39" fillId="11" borderId="13" xfId="4" applyFont="1" applyFill="1" applyBorder="1" applyAlignment="1">
      <alignment horizontal="center"/>
    </xf>
    <xf numFmtId="0" fontId="39" fillId="11" borderId="4" xfId="4" applyFont="1" applyFill="1" applyBorder="1" applyAlignment="1">
      <alignment horizontal="center"/>
    </xf>
    <xf numFmtId="0" fontId="0" fillId="11" borderId="0" xfId="0" applyFill="1"/>
    <xf numFmtId="0" fontId="39" fillId="12" borderId="4" xfId="4" applyFont="1" applyFill="1" applyBorder="1" applyAlignment="1">
      <alignment horizontal="center"/>
    </xf>
    <xf numFmtId="0" fontId="40" fillId="0" borderId="4" xfId="4" applyFont="1" applyFill="1" applyBorder="1" applyAlignment="1">
      <alignment horizontal="center"/>
    </xf>
    <xf numFmtId="166" fontId="40" fillId="0" borderId="4" xfId="4" applyNumberFormat="1" applyFont="1" applyFill="1" applyBorder="1" applyAlignment="1">
      <alignment horizontal="center"/>
    </xf>
    <xf numFmtId="0" fontId="40" fillId="0" borderId="12" xfId="4" applyFont="1" applyFill="1" applyBorder="1" applyAlignment="1">
      <alignment horizontal="center"/>
    </xf>
    <xf numFmtId="166" fontId="40" fillId="0" borderId="12" xfId="4" applyNumberFormat="1" applyFont="1" applyFill="1" applyBorder="1" applyAlignment="1">
      <alignment horizontal="center"/>
    </xf>
    <xf numFmtId="0" fontId="0" fillId="9" borderId="0" xfId="0" applyFill="1" applyBorder="1"/>
    <xf numFmtId="0" fontId="0" fillId="9" borderId="0" xfId="0" applyFill="1"/>
    <xf numFmtId="0" fontId="4" fillId="0" borderId="12" xfId="4" applyFont="1" applyFill="1" applyBorder="1" applyAlignment="1">
      <alignment horizontal="center" wrapText="1"/>
    </xf>
    <xf numFmtId="0" fontId="4" fillId="12" borderId="12" xfId="4" applyFont="1" applyFill="1" applyBorder="1" applyAlignment="1">
      <alignment horizontal="center" wrapText="1"/>
    </xf>
    <xf numFmtId="0" fontId="39" fillId="0" borderId="20" xfId="4" applyFont="1" applyFill="1" applyBorder="1" applyAlignment="1">
      <alignment horizontal="center"/>
    </xf>
    <xf numFmtId="0" fontId="39" fillId="0" borderId="21" xfId="4" applyFont="1" applyFill="1" applyBorder="1" applyAlignment="1">
      <alignment horizontal="center"/>
    </xf>
    <xf numFmtId="166" fontId="39" fillId="0" borderId="21" xfId="4" applyNumberFormat="1" applyFont="1" applyFill="1" applyBorder="1" applyAlignment="1">
      <alignment horizontal="center"/>
    </xf>
    <xf numFmtId="0" fontId="40" fillId="0" borderId="21" xfId="4" applyFont="1" applyFill="1" applyBorder="1" applyAlignment="1">
      <alignment horizontal="center"/>
    </xf>
    <xf numFmtId="166" fontId="40" fillId="0" borderId="21" xfId="4" applyNumberFormat="1" applyFont="1" applyFill="1" applyBorder="1" applyAlignment="1">
      <alignment horizontal="center"/>
    </xf>
    <xf numFmtId="166" fontId="40" fillId="0" borderId="22" xfId="4" applyNumberFormat="1" applyFont="1" applyFill="1" applyBorder="1" applyAlignment="1">
      <alignment horizontal="center"/>
    </xf>
    <xf numFmtId="0" fontId="39" fillId="0" borderId="23" xfId="4" applyFont="1" applyFill="1" applyBorder="1" applyAlignment="1">
      <alignment horizontal="center"/>
    </xf>
    <xf numFmtId="166" fontId="40" fillId="0" borderId="24" xfId="4" applyNumberFormat="1" applyFont="1" applyFill="1" applyBorder="1" applyAlignment="1">
      <alignment horizontal="center"/>
    </xf>
    <xf numFmtId="0" fontId="39" fillId="0" borderId="25" xfId="4" applyFont="1" applyFill="1" applyBorder="1" applyAlignment="1">
      <alignment horizontal="center"/>
    </xf>
    <xf numFmtId="0" fontId="39" fillId="0" borderId="26" xfId="4" applyFont="1" applyFill="1" applyBorder="1" applyAlignment="1">
      <alignment horizontal="center"/>
    </xf>
    <xf numFmtId="166" fontId="39" fillId="0" borderId="26" xfId="4" applyNumberFormat="1" applyFont="1" applyFill="1" applyBorder="1" applyAlignment="1">
      <alignment horizontal="center"/>
    </xf>
    <xf numFmtId="0" fontId="40" fillId="0" borderId="26" xfId="4" applyFont="1" applyFill="1" applyBorder="1" applyAlignment="1">
      <alignment horizontal="center"/>
    </xf>
    <xf numFmtId="166" fontId="40" fillId="0" borderId="26" xfId="4" applyNumberFormat="1" applyFont="1" applyFill="1" applyBorder="1" applyAlignment="1">
      <alignment horizontal="center"/>
    </xf>
    <xf numFmtId="166" fontId="40" fillId="0" borderId="27" xfId="4" applyNumberFormat="1" applyFont="1" applyFill="1" applyBorder="1" applyAlignment="1">
      <alignment horizontal="center"/>
    </xf>
    <xf numFmtId="0" fontId="39" fillId="0" borderId="28" xfId="4" applyFont="1" applyFill="1" applyBorder="1" applyAlignment="1">
      <alignment horizontal="center"/>
    </xf>
    <xf numFmtId="166" fontId="40" fillId="0" borderId="29" xfId="4" applyNumberFormat="1" applyFont="1" applyFill="1" applyBorder="1" applyAlignment="1">
      <alignment horizontal="center"/>
    </xf>
    <xf numFmtId="0" fontId="4" fillId="13" borderId="0" xfId="4" applyFont="1" applyFill="1" applyProtection="1"/>
    <xf numFmtId="0" fontId="4" fillId="13" borderId="0" xfId="4" applyFill="1" applyProtection="1"/>
    <xf numFmtId="0" fontId="0" fillId="13" borderId="0" xfId="0" applyFill="1"/>
    <xf numFmtId="0" fontId="39" fillId="0" borderId="30" xfId="4" applyFont="1" applyFill="1" applyBorder="1" applyAlignment="1">
      <alignment horizontal="center"/>
    </xf>
    <xf numFmtId="0" fontId="39" fillId="0" borderId="19" xfId="4" applyFont="1" applyFill="1" applyBorder="1" applyAlignment="1">
      <alignment horizontal="center"/>
    </xf>
    <xf numFmtId="166" fontId="39" fillId="0" borderId="19" xfId="4" applyNumberFormat="1" applyFont="1" applyFill="1" applyBorder="1" applyAlignment="1">
      <alignment horizontal="center"/>
    </xf>
    <xf numFmtId="0" fontId="40" fillId="0" borderId="19" xfId="4" applyFont="1" applyFill="1" applyBorder="1" applyAlignment="1">
      <alignment horizontal="center"/>
    </xf>
    <xf numFmtId="166" fontId="40" fillId="0" borderId="19" xfId="4" applyNumberFormat="1" applyFont="1" applyFill="1" applyBorder="1" applyAlignment="1">
      <alignment horizontal="center"/>
    </xf>
    <xf numFmtId="166" fontId="40" fillId="0" borderId="31" xfId="4" applyNumberFormat="1" applyFont="1" applyFill="1" applyBorder="1" applyAlignment="1">
      <alignment horizontal="center"/>
    </xf>
    <xf numFmtId="0" fontId="44" fillId="0" borderId="0" xfId="0" applyFont="1" applyProtection="1">
      <protection hidden="1"/>
    </xf>
    <xf numFmtId="0" fontId="0" fillId="0" borderId="0" xfId="0" applyProtection="1">
      <protection hidden="1"/>
    </xf>
    <xf numFmtId="0" fontId="45" fillId="0" borderId="0" xfId="0" applyFont="1" applyProtection="1">
      <protection hidden="1"/>
    </xf>
    <xf numFmtId="0" fontId="54" fillId="14" borderId="0" xfId="0" applyFont="1" applyFill="1" applyProtection="1">
      <protection hidden="1"/>
    </xf>
    <xf numFmtId="0" fontId="55" fillId="0" borderId="0" xfId="0" applyFont="1" applyProtection="1">
      <protection hidden="1"/>
    </xf>
    <xf numFmtId="0" fontId="4" fillId="0" borderId="0" xfId="0" applyFont="1" applyProtection="1">
      <protection hidden="1"/>
    </xf>
    <xf numFmtId="0" fontId="57" fillId="0" borderId="0" xfId="0" applyFont="1" applyProtection="1">
      <protection hidden="1"/>
    </xf>
    <xf numFmtId="0" fontId="0" fillId="0" borderId="4" xfId="0" applyBorder="1" applyProtection="1">
      <protection locked="0" hidden="1"/>
    </xf>
    <xf numFmtId="0" fontId="54" fillId="14" borderId="0" xfId="0" applyFont="1" applyFill="1" applyAlignment="1" applyProtection="1">
      <alignment horizontal="center"/>
      <protection hidden="1"/>
    </xf>
    <xf numFmtId="0" fontId="0" fillId="0" borderId="4" xfId="0" applyBorder="1" applyProtection="1">
      <protection hidden="1"/>
    </xf>
    <xf numFmtId="0" fontId="0" fillId="0" borderId="0" xfId="0" applyBorder="1" applyProtection="1">
      <protection hidden="1"/>
    </xf>
    <xf numFmtId="0" fontId="58" fillId="0" borderId="4" xfId="0" applyFont="1" applyBorder="1" applyProtection="1">
      <protection hidden="1"/>
    </xf>
    <xf numFmtId="0" fontId="0" fillId="0" borderId="0" xfId="0" applyBorder="1" applyProtection="1">
      <protection locked="0" hidden="1"/>
    </xf>
    <xf numFmtId="168" fontId="0" fillId="0" borderId="0" xfId="0" applyNumberFormat="1"/>
    <xf numFmtId="168" fontId="0" fillId="0" borderId="0" xfId="0" applyNumberFormat="1" applyProtection="1">
      <protection hidden="1"/>
    </xf>
    <xf numFmtId="0" fontId="4" fillId="15" borderId="4" xfId="0" applyFont="1" applyFill="1" applyBorder="1" applyProtection="1">
      <protection hidden="1"/>
    </xf>
    <xf numFmtId="168" fontId="4" fillId="15" borderId="4" xfId="0" applyNumberFormat="1" applyFont="1" applyFill="1" applyBorder="1" applyProtection="1">
      <protection hidden="1"/>
    </xf>
    <xf numFmtId="168" fontId="0" fillId="0" borderId="4" xfId="0" applyNumberFormat="1" applyBorder="1" applyProtection="1">
      <protection hidden="1"/>
    </xf>
    <xf numFmtId="0" fontId="4" fillId="0" borderId="0" xfId="0" applyFont="1" applyBorder="1" applyAlignment="1" applyProtection="1">
      <alignment horizontal="left"/>
      <protection hidden="1"/>
    </xf>
    <xf numFmtId="168" fontId="57" fillId="0" borderId="0" xfId="0" applyNumberFormat="1" applyFont="1" applyBorder="1" applyProtection="1">
      <protection hidden="1"/>
    </xf>
    <xf numFmtId="168" fontId="0" fillId="0" borderId="0" xfId="0" applyNumberFormat="1" applyBorder="1" applyProtection="1">
      <protection hidden="1"/>
    </xf>
    <xf numFmtId="168" fontId="57" fillId="0" borderId="0" xfId="0" applyNumberFormat="1" applyFont="1" applyFill="1" applyBorder="1" applyProtection="1">
      <protection hidden="1"/>
    </xf>
    <xf numFmtId="0" fontId="35" fillId="0" borderId="0" xfId="0" applyFont="1" applyBorder="1" applyAlignment="1" applyProtection="1">
      <alignment horizontal="left" vertical="top"/>
      <protection hidden="1"/>
    </xf>
    <xf numFmtId="0" fontId="58" fillId="0" borderId="0" xfId="0" applyFont="1" applyProtection="1">
      <protection hidden="1"/>
    </xf>
    <xf numFmtId="0" fontId="4" fillId="0" borderId="0" xfId="0" applyFont="1" applyBorder="1" applyAlignment="1" applyProtection="1">
      <alignment horizontal="left"/>
      <protection locked="0" hidden="1"/>
    </xf>
    <xf numFmtId="168" fontId="0" fillId="9" borderId="0" xfId="0" applyNumberFormat="1" applyFill="1"/>
    <xf numFmtId="0" fontId="4" fillId="0" borderId="0" xfId="0" applyFont="1" applyAlignment="1" applyProtection="1">
      <alignment vertical="center"/>
      <protection hidden="1"/>
    </xf>
    <xf numFmtId="0" fontId="44" fillId="0" borderId="0" xfId="6" applyFont="1" applyBorder="1" applyProtection="1"/>
    <xf numFmtId="0" fontId="1" fillId="0" borderId="0" xfId="6" applyBorder="1" applyProtection="1"/>
    <xf numFmtId="0" fontId="1" fillId="0" borderId="0" xfId="6" applyFill="1"/>
    <xf numFmtId="0" fontId="1" fillId="9" borderId="0" xfId="6" applyFill="1"/>
    <xf numFmtId="0" fontId="45" fillId="0" borderId="0" xfId="6" applyFont="1" applyBorder="1" applyProtection="1"/>
    <xf numFmtId="0" fontId="46" fillId="14" borderId="0" xfId="6" applyFont="1" applyFill="1" applyBorder="1" applyProtection="1"/>
    <xf numFmtId="0" fontId="47" fillId="14" borderId="0" xfId="6" applyFont="1" applyFill="1" applyBorder="1" applyProtection="1"/>
    <xf numFmtId="0" fontId="48" fillId="0" borderId="0" xfId="6" applyFont="1" applyBorder="1" applyProtection="1"/>
    <xf numFmtId="0" fontId="49" fillId="0" borderId="0" xfId="6" applyFont="1" applyBorder="1" applyProtection="1"/>
    <xf numFmtId="0" fontId="1" fillId="0" borderId="1" xfId="6" applyFill="1" applyBorder="1"/>
    <xf numFmtId="0" fontId="1" fillId="0" borderId="0" xfId="6" applyFill="1" applyBorder="1"/>
    <xf numFmtId="0" fontId="42" fillId="14" borderId="0" xfId="6" applyFont="1" applyFill="1" applyBorder="1" applyProtection="1"/>
    <xf numFmtId="0" fontId="52" fillId="0" borderId="0" xfId="6" applyFont="1" applyBorder="1" applyProtection="1"/>
    <xf numFmtId="0" fontId="53" fillId="0" borderId="0" xfId="6" applyFont="1" applyBorder="1" applyProtection="1"/>
    <xf numFmtId="0" fontId="1" fillId="0" borderId="0" xfId="6" applyBorder="1" applyAlignment="1" applyProtection="1"/>
    <xf numFmtId="0" fontId="41" fillId="14" borderId="0" xfId="6" applyFont="1" applyFill="1" applyBorder="1" applyProtection="1"/>
    <xf numFmtId="0" fontId="41" fillId="14" borderId="0" xfId="6" applyFont="1" applyFill="1" applyBorder="1" applyAlignment="1" applyProtection="1"/>
    <xf numFmtId="0" fontId="46" fillId="0" borderId="0" xfId="6" applyFont="1" applyFill="1" applyBorder="1" applyProtection="1"/>
    <xf numFmtId="0" fontId="1" fillId="0" borderId="0" xfId="6"/>
    <xf numFmtId="0" fontId="1" fillId="14" borderId="0" xfId="6" applyFill="1" applyBorder="1" applyProtection="1"/>
    <xf numFmtId="0" fontId="1" fillId="0" borderId="0" xfId="6" applyBorder="1" applyAlignment="1" applyProtection="1">
      <alignment horizontal="center" vertical="center"/>
      <protection locked="0" hidden="1"/>
    </xf>
    <xf numFmtId="0" fontId="1" fillId="0" borderId="0" xfId="6" applyBorder="1" applyAlignment="1" applyProtection="1">
      <alignment horizontal="center" vertical="center" wrapText="1"/>
      <protection locked="0" hidden="1"/>
    </xf>
    <xf numFmtId="0" fontId="55" fillId="0" borderId="0" xfId="0" applyFont="1" applyAlignment="1" applyProtection="1">
      <alignment horizontal="left" vertical="center" wrapText="1"/>
      <protection hidden="1"/>
    </xf>
    <xf numFmtId="0" fontId="4"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0" fillId="0" borderId="0" xfId="0" applyFill="1"/>
    <xf numFmtId="0" fontId="0" fillId="14" borderId="0" xfId="0" applyFill="1"/>
    <xf numFmtId="0" fontId="4"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61" fillId="0" borderId="0" xfId="6" applyFont="1" applyFill="1"/>
    <xf numFmtId="0" fontId="60" fillId="0" borderId="0" xfId="7" applyFill="1"/>
    <xf numFmtId="0" fontId="61" fillId="0" borderId="0" xfId="6" applyFont="1" applyFill="1" applyAlignment="1"/>
    <xf numFmtId="0" fontId="61" fillId="0" borderId="0" xfId="6" applyFont="1" applyFill="1" applyAlignment="1">
      <alignment horizontal="right" wrapText="1"/>
    </xf>
    <xf numFmtId="0" fontId="61" fillId="0" borderId="0" xfId="6" applyFont="1" applyAlignment="1">
      <alignment horizontal="right" wrapText="1"/>
    </xf>
    <xf numFmtId="0" fontId="48" fillId="0" borderId="2" xfId="6" applyFont="1" applyBorder="1" applyAlignment="1" applyProtection="1">
      <alignment horizontal="left" wrapText="1"/>
      <protection locked="0"/>
    </xf>
    <xf numFmtId="0" fontId="48" fillId="0" borderId="1" xfId="6" applyFont="1" applyBorder="1" applyAlignment="1" applyProtection="1">
      <alignment horizontal="left" wrapText="1"/>
      <protection locked="0"/>
    </xf>
    <xf numFmtId="0" fontId="48" fillId="0" borderId="1" xfId="6" applyFont="1" applyBorder="1" applyAlignment="1" applyProtection="1">
      <alignment horizontal="left"/>
      <protection locked="0"/>
    </xf>
    <xf numFmtId="0" fontId="1" fillId="0" borderId="1" xfId="6" applyBorder="1" applyAlignment="1" applyProtection="1">
      <alignment horizontal="left"/>
      <protection locked="0"/>
    </xf>
    <xf numFmtId="0" fontId="1" fillId="0" borderId="2" xfId="6" applyBorder="1" applyAlignment="1" applyProtection="1">
      <alignment horizontal="left" wrapText="1"/>
      <protection locked="0"/>
    </xf>
    <xf numFmtId="0" fontId="51" fillId="0" borderId="0" xfId="6" applyFont="1" applyBorder="1" applyAlignment="1" applyProtection="1">
      <alignment horizontal="left" vertical="center" wrapText="1"/>
    </xf>
    <xf numFmtId="0" fontId="1" fillId="0" borderId="0" xfId="6" applyBorder="1" applyAlignment="1" applyProtection="1">
      <alignment horizontal="center" vertical="center"/>
      <protection locked="0" hidden="1"/>
    </xf>
    <xf numFmtId="0" fontId="1" fillId="0" borderId="1" xfId="6" applyBorder="1" applyAlignment="1" applyProtection="1">
      <alignment horizontal="center" vertical="center"/>
      <protection locked="0" hidden="1"/>
    </xf>
    <xf numFmtId="0" fontId="1" fillId="0" borderId="0" xfId="6" applyBorder="1" applyAlignment="1" applyProtection="1">
      <alignment horizontal="center" vertical="center" wrapText="1"/>
      <protection locked="0" hidden="1"/>
    </xf>
    <xf numFmtId="0" fontId="1" fillId="0" borderId="1" xfId="6" applyBorder="1" applyAlignment="1" applyProtection="1">
      <alignment horizontal="center" vertical="center" wrapText="1"/>
      <protection locked="0" hidden="1"/>
    </xf>
    <xf numFmtId="0" fontId="59" fillId="16" borderId="0" xfId="0" applyFont="1" applyFill="1" applyAlignment="1">
      <alignment horizontal="left"/>
    </xf>
    <xf numFmtId="0" fontId="50" fillId="0" borderId="0" xfId="6" applyFont="1" applyBorder="1" applyAlignment="1" applyProtection="1">
      <alignment horizontal="left" vertical="center" wrapText="1" shrinkToFit="1"/>
    </xf>
    <xf numFmtId="0" fontId="1" fillId="0" borderId="1" xfId="6" applyBorder="1" applyAlignment="1" applyProtection="1">
      <alignment horizontal="left" wrapText="1"/>
      <protection locked="0"/>
    </xf>
    <xf numFmtId="0" fontId="55" fillId="0" borderId="0" xfId="0" applyFont="1" applyAlignment="1" applyProtection="1">
      <alignment horizontal="left" wrapText="1"/>
      <protection hidden="1"/>
    </xf>
    <xf numFmtId="0" fontId="0" fillId="0" borderId="0" xfId="0" applyAlignment="1" applyProtection="1">
      <alignment horizontal="left" wrapText="1"/>
      <protection hidden="1"/>
    </xf>
    <xf numFmtId="0" fontId="55" fillId="0" borderId="0" xfId="0" applyFont="1" applyAlignment="1" applyProtection="1">
      <alignment horizontal="left" vertical="center" wrapText="1"/>
      <protection hidden="1"/>
    </xf>
    <xf numFmtId="0" fontId="55" fillId="0" borderId="0" xfId="0" applyFont="1" applyAlignment="1">
      <alignment horizontal="left" vertical="center" wrapText="1"/>
    </xf>
    <xf numFmtId="0" fontId="4" fillId="0" borderId="0" xfId="0" applyFont="1" applyAlignment="1" applyProtection="1">
      <alignment horizontal="left" wrapText="1"/>
      <protection hidden="1"/>
    </xf>
    <xf numFmtId="0" fontId="4"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4" fillId="0" borderId="0" xfId="4" applyAlignment="1" applyProtection="1">
      <alignment horizontal="center"/>
    </xf>
    <xf numFmtId="0" fontId="4" fillId="0" borderId="0" xfId="4" applyAlignment="1" applyProtection="1"/>
    <xf numFmtId="164" fontId="4" fillId="0" borderId="14" xfId="4" applyNumberFormat="1" applyBorder="1" applyAlignment="1" applyProtection="1"/>
    <xf numFmtId="0" fontId="4" fillId="0" borderId="2" xfId="4" applyBorder="1" applyAlignment="1" applyProtection="1"/>
    <xf numFmtId="0" fontId="4" fillId="0" borderId="15" xfId="4" applyBorder="1" applyAlignment="1" applyProtection="1"/>
    <xf numFmtId="43" fontId="4" fillId="0" borderId="14" xfId="4" applyNumberFormat="1" applyBorder="1" applyAlignment="1" applyProtection="1"/>
    <xf numFmtId="0" fontId="28" fillId="0" borderId="4" xfId="4" applyFont="1" applyFill="1" applyBorder="1" applyAlignment="1" applyProtection="1">
      <alignment horizontal="center" vertical="center" wrapText="1"/>
    </xf>
    <xf numFmtId="0" fontId="33" fillId="0" borderId="4" xfId="4" applyFont="1" applyBorder="1" applyAlignment="1" applyProtection="1">
      <alignment horizontal="center" vertical="center" wrapText="1"/>
    </xf>
    <xf numFmtId="0" fontId="31" fillId="0" borderId="4" xfId="4" applyFont="1" applyFill="1" applyBorder="1" applyAlignment="1" applyProtection="1">
      <alignment horizontal="center" vertical="center" wrapText="1"/>
    </xf>
    <xf numFmtId="0" fontId="34" fillId="0" borderId="4" xfId="4" applyFont="1" applyBorder="1" applyAlignment="1" applyProtection="1">
      <alignment horizontal="center" vertical="center" wrapText="1"/>
    </xf>
    <xf numFmtId="0" fontId="31" fillId="0" borderId="17" xfId="4" applyFont="1" applyFill="1" applyBorder="1" applyAlignment="1" applyProtection="1">
      <alignment horizontal="center" vertical="center" wrapText="1"/>
    </xf>
    <xf numFmtId="0" fontId="34" fillId="0" borderId="7" xfId="4" applyFont="1" applyBorder="1" applyAlignment="1" applyProtection="1">
      <alignment horizontal="center" vertical="center" wrapText="1"/>
    </xf>
    <xf numFmtId="0" fontId="30" fillId="0" borderId="4" xfId="4" applyFont="1" applyFill="1" applyBorder="1" applyAlignment="1" applyProtection="1">
      <alignment horizontal="center" vertical="center" wrapText="1"/>
    </xf>
    <xf numFmtId="0" fontId="35" fillId="0" borderId="4" xfId="4" applyFont="1" applyBorder="1" applyAlignment="1" applyProtection="1">
      <alignment horizontal="center" vertical="center" wrapText="1"/>
    </xf>
    <xf numFmtId="0" fontId="35" fillId="0" borderId="4" xfId="4" applyFont="1" applyBorder="1" applyAlignment="1" applyProtection="1">
      <alignment wrapText="1"/>
    </xf>
    <xf numFmtId="0" fontId="28" fillId="0" borderId="12" xfId="4" applyFont="1" applyFill="1" applyBorder="1" applyAlignment="1" applyProtection="1">
      <alignment horizontal="center" vertical="center" wrapText="1"/>
    </xf>
    <xf numFmtId="0" fontId="33" fillId="0" borderId="13" xfId="4" applyFont="1" applyBorder="1" applyAlignment="1" applyProtection="1">
      <alignment horizontal="center" vertical="center" wrapText="1"/>
    </xf>
    <xf numFmtId="0" fontId="28" fillId="0" borderId="14" xfId="4" applyFont="1" applyFill="1" applyBorder="1" applyAlignment="1" applyProtection="1">
      <alignment horizontal="center" vertical="center"/>
    </xf>
    <xf numFmtId="0" fontId="28" fillId="0" borderId="2" xfId="4" applyFont="1" applyFill="1" applyBorder="1" applyAlignment="1" applyProtection="1">
      <alignment horizontal="center" vertical="center"/>
    </xf>
    <xf numFmtId="0" fontId="28" fillId="0" borderId="15" xfId="4" applyFont="1" applyFill="1" applyBorder="1" applyAlignment="1" applyProtection="1">
      <alignment horizontal="center" vertical="center"/>
    </xf>
    <xf numFmtId="0" fontId="4" fillId="2" borderId="1" xfId="4" applyFont="1" applyFill="1" applyBorder="1" applyAlignment="1" applyProtection="1">
      <alignment horizontal="left"/>
    </xf>
    <xf numFmtId="0" fontId="6" fillId="0" borderId="0" xfId="4" applyFont="1" applyAlignment="1" applyProtection="1">
      <alignment horizontal="right"/>
    </xf>
    <xf numFmtId="0" fontId="4" fillId="0" borderId="1" xfId="4" applyBorder="1" applyAlignment="1" applyProtection="1">
      <alignment horizontal="center"/>
    </xf>
    <xf numFmtId="0" fontId="36" fillId="0" borderId="0" xfId="4" applyFont="1" applyAlignment="1" applyProtection="1">
      <alignment horizontal="center" wrapText="1"/>
    </xf>
    <xf numFmtId="0" fontId="8" fillId="0" borderId="0" xfId="4" applyFont="1" applyAlignment="1" applyProtection="1">
      <alignment horizontal="center" wrapText="1"/>
    </xf>
    <xf numFmtId="0" fontId="4" fillId="0" borderId="0" xfId="0" applyFont="1" applyAlignment="1" applyProtection="1">
      <alignment horizontal="right"/>
      <protection hidden="1"/>
    </xf>
    <xf numFmtId="0" fontId="0" fillId="0" borderId="0" xfId="0" applyAlignment="1" applyProtection="1">
      <alignment horizontal="right"/>
      <protection hidden="1"/>
    </xf>
    <xf numFmtId="0" fontId="4" fillId="0" borderId="4" xfId="0" applyFont="1" applyBorder="1" applyAlignment="1" applyProtection="1">
      <alignment horizontal="left"/>
      <protection locked="0" hidden="1"/>
    </xf>
    <xf numFmtId="0" fontId="4" fillId="0" borderId="0" xfId="0" applyFont="1" applyAlignment="1" applyProtection="1">
      <alignment horizontal="center" wrapText="1"/>
      <protection hidden="1"/>
    </xf>
    <xf numFmtId="0" fontId="0" fillId="0" borderId="0" xfId="0" applyAlignment="1" applyProtection="1">
      <alignment horizontal="center" wrapText="1"/>
      <protection hidden="1"/>
    </xf>
    <xf numFmtId="0" fontId="4" fillId="15" borderId="4" xfId="0" applyFont="1" applyFill="1" applyBorder="1" applyAlignment="1" applyProtection="1">
      <alignment horizontal="left"/>
      <protection hidden="1"/>
    </xf>
    <xf numFmtId="0" fontId="54" fillId="14" borderId="4" xfId="0" applyFont="1" applyFill="1" applyBorder="1" applyAlignment="1" applyProtection="1">
      <alignment horizontal="left"/>
      <protection hidden="1"/>
    </xf>
    <xf numFmtId="0" fontId="0" fillId="0" borderId="4" xfId="0" applyBorder="1" applyAlignment="1" applyProtection="1">
      <alignment horizontal="left" wrapText="1"/>
      <protection locked="0" hidden="1"/>
    </xf>
    <xf numFmtId="0" fontId="8" fillId="4" borderId="12" xfId="0" applyFont="1" applyFill="1" applyBorder="1" applyAlignment="1" applyProtection="1">
      <alignment horizontal="center" vertical="center"/>
    </xf>
    <xf numFmtId="0" fontId="15" fillId="0" borderId="13" xfId="0" applyFont="1" applyBorder="1" applyProtection="1"/>
    <xf numFmtId="165" fontId="7" fillId="5" borderId="0" xfId="0" applyNumberFormat="1" applyFont="1" applyFill="1" applyAlignment="1" applyProtection="1">
      <alignment horizontal="center"/>
    </xf>
    <xf numFmtId="0" fontId="18" fillId="0" borderId="18" xfId="0" applyFont="1" applyBorder="1" applyAlignment="1">
      <alignment horizontal="center"/>
    </xf>
    <xf numFmtId="0" fontId="15" fillId="0" borderId="18" xfId="0" applyFont="1" applyBorder="1" applyAlignment="1">
      <alignment horizontal="center"/>
    </xf>
    <xf numFmtId="0" fontId="4" fillId="0" borderId="1" xfId="0" applyFont="1" applyBorder="1" applyAlignment="1" applyProtection="1">
      <alignment horizontal="left"/>
    </xf>
    <xf numFmtId="0" fontId="10" fillId="5" borderId="0" xfId="0" applyFont="1" applyFill="1" applyBorder="1" applyAlignment="1">
      <alignment horizontal="center"/>
    </xf>
    <xf numFmtId="0" fontId="11" fillId="5" borderId="0" xfId="0" applyFont="1" applyFill="1" applyBorder="1" applyAlignment="1">
      <alignment horizontal="center"/>
    </xf>
    <xf numFmtId="0" fontId="12" fillId="5" borderId="0" xfId="0" applyFont="1" applyFill="1" applyBorder="1" applyAlignment="1">
      <alignment horizontal="left"/>
    </xf>
    <xf numFmtId="0" fontId="0" fillId="3" borderId="0" xfId="0" applyFill="1" applyBorder="1" applyAlignment="1">
      <alignment horizontal="center"/>
    </xf>
    <xf numFmtId="0" fontId="0" fillId="3" borderId="8" xfId="0" applyFill="1" applyBorder="1" applyAlignment="1">
      <alignment horizontal="center"/>
    </xf>
    <xf numFmtId="0" fontId="8" fillId="4" borderId="16" xfId="0" applyFont="1" applyFill="1" applyBorder="1" applyAlignment="1" applyProtection="1">
      <alignment horizontal="center" vertical="center" wrapText="1"/>
    </xf>
    <xf numFmtId="0" fontId="15" fillId="0" borderId="6" xfId="0" applyFont="1" applyBorder="1" applyProtection="1"/>
    <xf numFmtId="0" fontId="8" fillId="4" borderId="12" xfId="0" applyFont="1" applyFill="1" applyBorder="1" applyAlignment="1" applyProtection="1">
      <alignment horizontal="center" vertical="center" wrapText="1"/>
    </xf>
    <xf numFmtId="165" fontId="16" fillId="5" borderId="0" xfId="0" applyNumberFormat="1" applyFont="1" applyFill="1" applyAlignment="1" applyProtection="1">
      <alignment horizontal="center"/>
    </xf>
    <xf numFmtId="0" fontId="6" fillId="0" borderId="0" xfId="0" applyFont="1" applyAlignment="1" applyProtection="1">
      <alignment horizontal="center"/>
    </xf>
    <xf numFmtId="0" fontId="15" fillId="2" borderId="1" xfId="0" applyFont="1" applyFill="1" applyBorder="1" applyAlignment="1" applyProtection="1">
      <alignment horizontal="left"/>
    </xf>
    <xf numFmtId="0" fontId="8" fillId="4" borderId="12" xfId="0" applyFont="1" applyFill="1" applyBorder="1" applyAlignment="1" applyProtection="1">
      <alignment horizontal="center" wrapText="1"/>
    </xf>
    <xf numFmtId="0" fontId="8" fillId="0" borderId="4"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29" fillId="0" borderId="17" xfId="0" applyFont="1" applyFill="1" applyBorder="1" applyAlignment="1" applyProtection="1">
      <alignment horizontal="center" vertical="center" wrapText="1"/>
      <protection locked="0"/>
    </xf>
    <xf numFmtId="0" fontId="32" fillId="0" borderId="7"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4" xfId="0" applyFont="1" applyBorder="1" applyAlignment="1" applyProtection="1">
      <alignment wrapText="1"/>
      <protection locked="0"/>
    </xf>
    <xf numFmtId="0" fontId="8" fillId="0" borderId="14"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cellXfs>
  <cellStyles count="8">
    <cellStyle name="Comma" xfId="1" builtinId="3"/>
    <cellStyle name="Currency" xfId="2" builtinId="4"/>
    <cellStyle name="Hyperlink" xfId="7" builtinId="8"/>
    <cellStyle name="Normal" xfId="0" builtinId="0"/>
    <cellStyle name="Normal 2" xfId="5"/>
    <cellStyle name="Normal 2 2" xfId="4"/>
    <cellStyle name="Normal 3" xfId="6"/>
    <cellStyle name="Percent" xfId="3" builtinId="5"/>
  </cellStyles>
  <dxfs count="33">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6" formatCode="0.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6" formatCode="0.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indent="0" justifyLastLine="0" shrinkToFit="0" readingOrder="0"/>
    </dxf>
    <dxf>
      <border>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dxf>
    <dxf>
      <alignment horizontal="center" vertical="bottom" textRotation="0" indent="0" justifyLastLine="0" shrinkToFit="0" readingOrder="0"/>
    </dxf>
    <dxf>
      <font>
        <b val="0"/>
        <i val="0"/>
        <strike val="0"/>
        <condense val="0"/>
        <extend val="0"/>
        <outline val="0"/>
        <shadow val="0"/>
        <u val="none"/>
        <vertAlign val="baseline"/>
        <sz val="10"/>
        <color theme="1"/>
        <name val="Arial"/>
        <scheme val="none"/>
      </font>
      <numFmt numFmtId="168" formatCode="&quot;$&quot;#,##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6" formatCode="0.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6" formatCode="0.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theme="6" tint="0.5999938962981048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indent="0" justifyLastLine="0" shrinkToFit="0" readingOrder="0"/>
    </dxf>
    <dxf>
      <border>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dxf>
    <dxf>
      <alignment horizontal="center" vertical="bottom" textRotation="0" indent="0" justifyLastLine="0" shrinkToFit="0" readingOrder="0"/>
    </dxf>
    <dxf>
      <font>
        <b val="0"/>
        <i val="0"/>
        <strike val="0"/>
        <condense val="0"/>
        <extend val="0"/>
        <outline val="0"/>
        <shadow val="0"/>
        <u val="none"/>
        <vertAlign val="baseline"/>
        <sz val="10"/>
        <color theme="1"/>
        <name val="Arial"/>
        <scheme val="none"/>
      </font>
      <numFmt numFmtId="168" formatCode="&quot;$&quot;#,##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6" formatCode="0.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6" formatCode="0.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indent="0" justifyLastLine="0" shrinkToFit="0" readingOrder="0"/>
    </dxf>
    <dxf>
      <border>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809625</xdr:colOff>
          <xdr:row>19</xdr:row>
          <xdr:rowOff>85725</xdr:rowOff>
        </xdr:from>
        <xdr:to>
          <xdr:col>4</xdr:col>
          <xdr:colOff>247650</xdr:colOff>
          <xdr:row>20</xdr:row>
          <xdr:rowOff>133350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 Business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19</xdr:row>
          <xdr:rowOff>57150</xdr:rowOff>
        </xdr:from>
        <xdr:to>
          <xdr:col>7</xdr:col>
          <xdr:colOff>514350</xdr:colOff>
          <xdr:row>20</xdr:row>
          <xdr:rowOff>123825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Alternative Recipient</a:t>
              </a:r>
            </a:p>
          </xdr:txBody>
        </xdr:sp>
        <xdr:clientData/>
      </xdr:twoCellAnchor>
    </mc:Choice>
    <mc:Fallback/>
  </mc:AlternateContent>
  <xdr:twoCellAnchor editAs="oneCell">
    <xdr:from>
      <xdr:col>2</xdr:col>
      <xdr:colOff>293160</xdr:colOff>
      <xdr:row>48</xdr:row>
      <xdr:rowOff>6860</xdr:rowOff>
    </xdr:from>
    <xdr:to>
      <xdr:col>6</xdr:col>
      <xdr:colOff>444075</xdr:colOff>
      <xdr:row>49</xdr:row>
      <xdr:rowOff>176274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3820" y="8564120"/>
          <a:ext cx="2589315" cy="3522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3</xdr:col>
          <xdr:colOff>9525</xdr:colOff>
          <xdr:row>30</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Rebate application with signature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3</xdr:col>
          <xdr:colOff>495300</xdr:colOff>
          <xdr:row>31</xdr:row>
          <xdr:rowOff>19050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Itemized project invoices (labor &amp;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9525</xdr:rowOff>
        </xdr:from>
        <xdr:to>
          <xdr:col>2</xdr:col>
          <xdr:colOff>457200</xdr:colOff>
          <xdr:row>32</xdr:row>
          <xdr:rowOff>38100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Equipment specifications</a:t>
              </a:r>
            </a:p>
          </xdr:txBody>
        </xdr:sp>
        <xdr:clientData/>
      </xdr:twoCellAnchor>
    </mc:Choice>
    <mc:Fallback/>
  </mc:AlternateContent>
  <xdr:twoCellAnchor editAs="oneCell">
    <xdr:from>
      <xdr:col>6</xdr:col>
      <xdr:colOff>447675</xdr:colOff>
      <xdr:row>0</xdr:row>
      <xdr:rowOff>104775</xdr:rowOff>
    </xdr:from>
    <xdr:to>
      <xdr:col>9</xdr:col>
      <xdr:colOff>496701</xdr:colOff>
      <xdr:row>2</xdr:row>
      <xdr:rowOff>126510</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8625" y="104775"/>
          <a:ext cx="1820676" cy="6599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619126</xdr:colOff>
      <xdr:row>55</xdr:row>
      <xdr:rowOff>114303</xdr:rowOff>
    </xdr:from>
    <xdr:to>
      <xdr:col>7</xdr:col>
      <xdr:colOff>28452</xdr:colOff>
      <xdr:row>58</xdr:row>
      <xdr:rowOff>1925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6035" y="9715503"/>
          <a:ext cx="2526599" cy="3863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249382</xdr:colOff>
      <xdr:row>51</xdr:row>
      <xdr:rowOff>124690</xdr:rowOff>
    </xdr:from>
    <xdr:to>
      <xdr:col>7</xdr:col>
      <xdr:colOff>319149</xdr:colOff>
      <xdr:row>53</xdr:row>
      <xdr:rowOff>146653</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6618" y="8756072"/>
          <a:ext cx="2632858" cy="3544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402771</xdr:colOff>
      <xdr:row>50</xdr:row>
      <xdr:rowOff>119743</xdr:rowOff>
    </xdr:from>
    <xdr:to>
      <xdr:col>4</xdr:col>
      <xdr:colOff>771400</xdr:colOff>
      <xdr:row>52</xdr:row>
      <xdr:rowOff>147643</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43742" y="8599714"/>
          <a:ext cx="2632858" cy="3544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ember%20Services\DSM%20Member%20Services\AA-C&amp;I%20Conservation\Grants-rebates%202016\2016_PremiumEffMotorRebate_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ember%20Services\DSM%20Member%20Services\AA-C&amp;I%20Conservation\Grants-rebates%202016\2016_FractionalHPRebate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Cover"/>
      <sheetName val="Rules and NEMA Motor Standards"/>
      <sheetName val="Input and Other Rules "/>
      <sheetName val="Premium Eff Savings Calc"/>
      <sheetName val="Motor Table"/>
      <sheetName val="Payment Request"/>
    </sheetNames>
    <sheetDataSet>
      <sheetData sheetId="0">
        <row r="4">
          <cell r="A4" t="str">
            <v xml:space="preserve"> Premium Efficiency Motor Rebate - Retrofit</v>
          </cell>
          <cell r="B4">
            <v>0</v>
          </cell>
          <cell r="C4">
            <v>0</v>
          </cell>
          <cell r="D4">
            <v>0</v>
          </cell>
          <cell r="E4">
            <v>0</v>
          </cell>
          <cell r="F4">
            <v>0</v>
          </cell>
          <cell r="G4">
            <v>0</v>
          </cell>
          <cell r="H4">
            <v>0</v>
          </cell>
          <cell r="I4">
            <v>0</v>
          </cell>
          <cell r="J4">
            <v>0</v>
          </cell>
        </row>
        <row r="5">
          <cell r="A5" t="str">
            <v>2016 Rebate Application</v>
          </cell>
          <cell r="B5">
            <v>0</v>
          </cell>
          <cell r="C5">
            <v>0</v>
          </cell>
          <cell r="D5">
            <v>0</v>
          </cell>
          <cell r="E5">
            <v>0</v>
          </cell>
          <cell r="F5">
            <v>0</v>
          </cell>
          <cell r="G5">
            <v>0</v>
          </cell>
          <cell r="H5">
            <v>0</v>
          </cell>
          <cell r="I5">
            <v>0</v>
          </cell>
          <cell r="J5">
            <v>0</v>
          </cell>
        </row>
        <row r="6">
          <cell r="A6" t="str">
            <v>(COOPERATIVE), Address, Phone</v>
          </cell>
          <cell r="B6">
            <v>0</v>
          </cell>
          <cell r="C6">
            <v>0</v>
          </cell>
          <cell r="D6">
            <v>0</v>
          </cell>
          <cell r="E6">
            <v>0</v>
          </cell>
          <cell r="F6">
            <v>0</v>
          </cell>
          <cell r="G6">
            <v>0</v>
          </cell>
          <cell r="H6">
            <v>0</v>
          </cell>
          <cell r="I6">
            <v>0</v>
          </cell>
          <cell r="J6">
            <v>0</v>
          </cell>
        </row>
        <row r="10">
          <cell r="C10"/>
        </row>
        <row r="38">
          <cell r="B38"/>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Cover"/>
      <sheetName val="Rules &amp; Motor Standards"/>
      <sheetName val="Input and Other Rules "/>
      <sheetName val="Premium Eff Savings Calc"/>
      <sheetName val="Motor Table"/>
      <sheetName val="Payment Request"/>
    </sheetNames>
    <sheetDataSet>
      <sheetData sheetId="0"/>
      <sheetData sheetId="1"/>
      <sheetData sheetId="2">
        <row r="13">
          <cell r="L13">
            <v>0</v>
          </cell>
        </row>
        <row r="14">
          <cell r="L14">
            <v>0</v>
          </cell>
        </row>
        <row r="15">
          <cell r="L15">
            <v>0</v>
          </cell>
        </row>
        <row r="16">
          <cell r="L16">
            <v>0</v>
          </cell>
        </row>
        <row r="17">
          <cell r="L17">
            <v>0</v>
          </cell>
        </row>
        <row r="18">
          <cell r="L18">
            <v>0</v>
          </cell>
        </row>
        <row r="19">
          <cell r="L19">
            <v>0</v>
          </cell>
        </row>
        <row r="27">
          <cell r="L27">
            <v>0</v>
          </cell>
        </row>
        <row r="28">
          <cell r="L28">
            <v>0</v>
          </cell>
        </row>
        <row r="29">
          <cell r="L29">
            <v>0</v>
          </cell>
        </row>
        <row r="30">
          <cell r="L30">
            <v>0</v>
          </cell>
        </row>
        <row r="31">
          <cell r="L31">
            <v>0</v>
          </cell>
        </row>
        <row r="32">
          <cell r="L32">
            <v>0</v>
          </cell>
        </row>
        <row r="33">
          <cell r="L33">
            <v>0</v>
          </cell>
        </row>
        <row r="41">
          <cell r="L41">
            <v>0</v>
          </cell>
        </row>
        <row r="42">
          <cell r="L42">
            <v>0</v>
          </cell>
        </row>
        <row r="43">
          <cell r="L43">
            <v>0</v>
          </cell>
        </row>
        <row r="44">
          <cell r="L44">
            <v>0</v>
          </cell>
        </row>
        <row r="45">
          <cell r="L45">
            <v>0</v>
          </cell>
        </row>
        <row r="46">
          <cell r="L46">
            <v>0</v>
          </cell>
        </row>
        <row r="47">
          <cell r="L47">
            <v>0</v>
          </cell>
        </row>
      </sheetData>
      <sheetData sheetId="3"/>
      <sheetData sheetId="4"/>
      <sheetData sheetId="5"/>
    </sheetDataSet>
  </externalBook>
</externalLink>
</file>

<file path=xl/tables/table1.xml><?xml version="1.0" encoding="utf-8"?>
<table xmlns="http://schemas.openxmlformats.org/spreadsheetml/2006/main" id="1" name="Table62" displayName="Table62" ref="V9:AB123" totalsRowShown="0" headerRowDxfId="32" dataDxfId="30" headerRowBorderDxfId="31">
  <tableColumns count="7">
    <tableColumn id="1" name="Horsepower (HP)" dataDxfId="29"/>
    <tableColumn id="2" name="RPM" dataDxfId="28"/>
    <tableColumn id="3" name="Motor Type" dataDxfId="27"/>
    <tableColumn id="4" name="NEMA Premium Efficiency (Eff_high)" dataDxfId="26"/>
    <tableColumn id="5" name="Existing Motor Efficiency (Eff_base)" dataDxfId="25"/>
    <tableColumn id="6" name="Incremental Cost" dataDxfId="24"/>
    <tableColumn id="7" name="Column1" dataDxfId="23"/>
  </tableColumns>
  <tableStyleInfo name="TableStyleLight16" showFirstColumn="0" showLastColumn="0" showRowStripes="1" showColumnStripes="0"/>
</table>
</file>

<file path=xl/tables/table2.xml><?xml version="1.0" encoding="utf-8"?>
<table xmlns="http://schemas.openxmlformats.org/spreadsheetml/2006/main" id="2" name="Table623" displayName="Table623" ref="A2:G116" totalsRowShown="0" headerRowDxfId="22" dataDxfId="20" headerRowBorderDxfId="21">
  <tableColumns count="7">
    <tableColumn id="1" name="Horsepower (HP)" dataDxfId="19"/>
    <tableColumn id="2" name="RPM" dataDxfId="18"/>
    <tableColumn id="3" name="Motor Type" dataDxfId="17"/>
    <tableColumn id="4" name="NEMA Premium Efficiency (Eff_high)" dataDxfId="16"/>
    <tableColumn id="5" name="Existing Motor Efficiency (Eff_base)" dataDxfId="15"/>
    <tableColumn id="6" name="Incremental Cost" dataDxfId="14"/>
    <tableColumn id="7" name="Column1" dataDxfId="13"/>
  </tableColumns>
  <tableStyleInfo name="TableStyleLight16" showFirstColumn="0" showLastColumn="0" showRowStripes="1" showColumnStripes="0"/>
</table>
</file>

<file path=xl/tables/table3.xml><?xml version="1.0" encoding="utf-8"?>
<table xmlns="http://schemas.openxmlformats.org/spreadsheetml/2006/main" id="3" name="Table624" displayName="Table624" ref="A2:J59" totalsRowShown="0" headerRowDxfId="12" dataDxfId="10" headerRowBorderDxfId="11">
  <tableColumns count="10">
    <tableColumn id="1" name="Horsepower (HP)" dataDxfId="9"/>
    <tableColumn id="2" name="RPM" dataDxfId="8"/>
    <tableColumn id="3" name="Motor Type" dataDxfId="7"/>
    <tableColumn id="4" name="NEMA Premium Efficiency (Eff_high)" dataDxfId="6"/>
    <tableColumn id="5" name="Existing Motor Efficiency (Eff_base)" dataDxfId="5"/>
    <tableColumn id="6" name="Horsepower (HP)2" dataDxfId="4"/>
    <tableColumn id="7" name="RPM2" dataDxfId="3"/>
    <tableColumn id="8" name="Motor Type2" dataDxfId="2"/>
    <tableColumn id="9" name="NEMA Premium Efficiency (Eff_high)2" dataDxfId="1"/>
    <tableColumn id="10" name="Existing Motor Efficiency (Eff_base)2"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mvec.net/business"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9"/>
  <sheetViews>
    <sheetView showGridLines="0" showRowColHeaders="0" tabSelected="1" showRuler="0" zoomScaleNormal="100" zoomScaleSheetLayoutView="100" zoomScalePageLayoutView="70" workbookViewId="0">
      <selection activeCell="C6" sqref="C6:J6"/>
    </sheetView>
  </sheetViews>
  <sheetFormatPr defaultColWidth="8.85546875" defaultRowHeight="15"/>
  <cols>
    <col min="1" max="1" width="8.85546875" style="285"/>
    <col min="2" max="2" width="12.5703125" style="285" customWidth="1"/>
    <col min="3" max="9" width="8.85546875" style="285"/>
    <col min="10" max="66" width="8.85546875" style="270"/>
    <col min="67" max="16384" width="8.85546875" style="285"/>
  </cols>
  <sheetData>
    <row r="1" spans="1:10" ht="30">
      <c r="A1" s="267" t="s">
        <v>177</v>
      </c>
      <c r="B1" s="268"/>
      <c r="C1" s="268"/>
      <c r="D1" s="268"/>
      <c r="E1" s="268"/>
      <c r="F1" s="268"/>
      <c r="G1" s="268"/>
      <c r="H1" s="268"/>
      <c r="I1" s="268"/>
      <c r="J1" s="269"/>
    </row>
    <row r="2" spans="1:10" ht="20.25">
      <c r="A2" s="271" t="s">
        <v>159</v>
      </c>
      <c r="B2" s="268"/>
      <c r="C2" s="268"/>
      <c r="D2" s="268"/>
      <c r="E2" s="268"/>
      <c r="F2" s="268"/>
      <c r="G2" s="268"/>
      <c r="H2" s="268"/>
      <c r="I2" s="268"/>
      <c r="J2" s="269"/>
    </row>
    <row r="3" spans="1:10">
      <c r="A3" s="268"/>
      <c r="B3" s="268"/>
      <c r="C3" s="268"/>
      <c r="D3" s="268"/>
      <c r="E3" s="268"/>
      <c r="F3" s="268"/>
      <c r="G3" s="268"/>
      <c r="H3" s="268"/>
      <c r="I3" s="268"/>
      <c r="J3" s="269"/>
    </row>
    <row r="4" spans="1:10">
      <c r="A4" s="268"/>
      <c r="B4" s="268"/>
      <c r="C4" s="268"/>
      <c r="D4" s="268"/>
      <c r="E4" s="268"/>
      <c r="F4" s="268"/>
      <c r="G4" s="268"/>
      <c r="H4" s="268"/>
      <c r="I4" s="268"/>
      <c r="J4" s="269"/>
    </row>
    <row r="5" spans="1:10" ht="15.75">
      <c r="A5" s="272" t="s">
        <v>18</v>
      </c>
      <c r="B5" s="273"/>
      <c r="C5" s="273"/>
      <c r="D5" s="273"/>
      <c r="E5" s="274"/>
      <c r="F5" s="274"/>
      <c r="G5" s="274"/>
      <c r="H5" s="274"/>
      <c r="I5" s="268"/>
      <c r="J5" s="269"/>
    </row>
    <row r="6" spans="1:10" ht="15.75">
      <c r="A6" s="275" t="s">
        <v>20</v>
      </c>
      <c r="B6" s="274"/>
      <c r="C6" s="302"/>
      <c r="D6" s="302"/>
      <c r="E6" s="302"/>
      <c r="F6" s="302"/>
      <c r="G6" s="302"/>
      <c r="H6" s="302"/>
      <c r="I6" s="302"/>
      <c r="J6" s="302"/>
    </row>
    <row r="7" spans="1:10" ht="15.75">
      <c r="A7" s="275" t="s">
        <v>117</v>
      </c>
      <c r="B7" s="274"/>
      <c r="C7" s="302"/>
      <c r="D7" s="302"/>
      <c r="E7" s="302"/>
      <c r="F7" s="302"/>
      <c r="G7" s="302"/>
      <c r="H7" s="302"/>
      <c r="I7" s="302"/>
      <c r="J7" s="302"/>
    </row>
    <row r="8" spans="1:10" ht="15.75">
      <c r="A8" s="275" t="s">
        <v>118</v>
      </c>
      <c r="B8" s="274"/>
      <c r="C8" s="301"/>
      <c r="D8" s="301"/>
      <c r="E8" s="301"/>
      <c r="F8" s="301"/>
      <c r="G8" s="301"/>
      <c r="H8" s="301"/>
      <c r="I8" s="301"/>
      <c r="J8" s="301"/>
    </row>
    <row r="9" spans="1:10" ht="15.75">
      <c r="A9" s="275" t="s">
        <v>21</v>
      </c>
      <c r="B9" s="274"/>
      <c r="C9" s="303"/>
      <c r="D9" s="303"/>
      <c r="E9" s="303"/>
      <c r="F9" s="303"/>
      <c r="G9" s="303"/>
      <c r="H9" s="303"/>
      <c r="I9" s="304"/>
      <c r="J9" s="276"/>
    </row>
    <row r="10" spans="1:10" ht="15.75">
      <c r="A10" s="275" t="s">
        <v>19</v>
      </c>
      <c r="B10" s="274"/>
      <c r="C10" s="301"/>
      <c r="D10" s="301"/>
      <c r="E10" s="301"/>
      <c r="F10" s="301"/>
      <c r="G10" s="301"/>
      <c r="H10" s="301"/>
      <c r="I10" s="301"/>
      <c r="J10" s="301"/>
    </row>
    <row r="11" spans="1:10" ht="15.75">
      <c r="A11" s="275" t="s">
        <v>119</v>
      </c>
      <c r="B11" s="274"/>
      <c r="C11" s="301"/>
      <c r="D11" s="301"/>
      <c r="E11" s="301"/>
      <c r="F11" s="301"/>
      <c r="G11" s="301"/>
      <c r="H11" s="301"/>
      <c r="I11" s="301"/>
      <c r="J11" s="301"/>
    </row>
    <row r="12" spans="1:10" ht="15.75">
      <c r="A12" s="275" t="s">
        <v>22</v>
      </c>
      <c r="B12" s="274"/>
      <c r="C12" s="301"/>
      <c r="D12" s="301"/>
      <c r="E12" s="301"/>
      <c r="F12" s="301"/>
      <c r="G12" s="301"/>
      <c r="H12" s="301"/>
      <c r="I12" s="301"/>
      <c r="J12" s="301"/>
    </row>
    <row r="13" spans="1:10">
      <c r="A13" s="268"/>
      <c r="B13" s="268"/>
      <c r="C13" s="268"/>
      <c r="D13" s="268"/>
      <c r="E13" s="268"/>
      <c r="F13" s="268"/>
      <c r="G13" s="268"/>
      <c r="H13" s="268"/>
      <c r="I13" s="268"/>
      <c r="J13" s="269"/>
    </row>
    <row r="14" spans="1:10">
      <c r="A14" s="268"/>
      <c r="B14" s="268"/>
      <c r="C14" s="268"/>
      <c r="D14" s="268"/>
      <c r="E14" s="268"/>
      <c r="F14" s="268"/>
      <c r="G14" s="268"/>
      <c r="H14" s="268"/>
      <c r="I14" s="268"/>
      <c r="J14" s="277"/>
    </row>
    <row r="15" spans="1:10" ht="15.75">
      <c r="A15" s="272" t="s">
        <v>120</v>
      </c>
      <c r="B15" s="278"/>
      <c r="C15" s="278"/>
      <c r="D15" s="278"/>
      <c r="E15" s="268"/>
      <c r="F15" s="268"/>
      <c r="G15" s="268"/>
      <c r="H15" s="268"/>
      <c r="I15" s="268"/>
      <c r="J15" s="269"/>
    </row>
    <row r="16" spans="1:10" ht="14.45" customHeight="1">
      <c r="A16" s="312" t="s">
        <v>121</v>
      </c>
      <c r="B16" s="312"/>
      <c r="C16" s="312"/>
      <c r="D16" s="312"/>
      <c r="E16" s="312"/>
      <c r="F16" s="312"/>
      <c r="G16" s="312"/>
      <c r="H16" s="312"/>
      <c r="I16" s="312"/>
      <c r="J16" s="312"/>
    </row>
    <row r="17" spans="1:10">
      <c r="A17" s="312"/>
      <c r="B17" s="312"/>
      <c r="C17" s="312"/>
      <c r="D17" s="312"/>
      <c r="E17" s="312"/>
      <c r="F17" s="312"/>
      <c r="G17" s="312"/>
      <c r="H17" s="312"/>
      <c r="I17" s="312"/>
      <c r="J17" s="312"/>
    </row>
    <row r="18" spans="1:10">
      <c r="A18" s="268"/>
      <c r="B18" s="268"/>
      <c r="C18" s="268"/>
      <c r="D18" s="268"/>
      <c r="E18" s="268"/>
      <c r="F18" s="268"/>
      <c r="G18" s="268"/>
      <c r="H18" s="268"/>
      <c r="I18" s="268"/>
      <c r="J18" s="269"/>
    </row>
    <row r="19" spans="1:10">
      <c r="A19" s="279" t="s">
        <v>122</v>
      </c>
      <c r="B19" s="268"/>
      <c r="C19" s="268"/>
      <c r="D19" s="268"/>
      <c r="E19" s="268"/>
      <c r="F19" s="268"/>
      <c r="G19" s="268"/>
      <c r="H19" s="268"/>
      <c r="I19" s="268"/>
      <c r="J19" s="269"/>
    </row>
    <row r="20" spans="1:10">
      <c r="A20" s="268"/>
      <c r="B20" s="268"/>
      <c r="C20" s="268"/>
      <c r="D20" s="268"/>
      <c r="E20" s="268"/>
      <c r="F20" s="268"/>
      <c r="G20" s="268"/>
      <c r="H20" s="268"/>
      <c r="I20" s="268"/>
      <c r="J20" s="269"/>
    </row>
    <row r="21" spans="1:10">
      <c r="A21" s="268"/>
      <c r="B21" s="268"/>
      <c r="C21" s="280"/>
      <c r="D21" s="268"/>
      <c r="E21" s="268"/>
      <c r="F21" s="280"/>
      <c r="G21" s="268"/>
      <c r="H21" s="268"/>
      <c r="I21" s="268"/>
      <c r="J21" s="269"/>
    </row>
    <row r="22" spans="1:10" ht="15.75">
      <c r="A22" s="275" t="s">
        <v>165</v>
      </c>
      <c r="B22" s="268"/>
      <c r="C22" s="313"/>
      <c r="D22" s="313"/>
      <c r="E22" s="313"/>
      <c r="F22" s="313"/>
      <c r="G22" s="313"/>
      <c r="H22" s="313"/>
      <c r="I22" s="313"/>
      <c r="J22" s="313"/>
    </row>
    <row r="23" spans="1:10" ht="15.75">
      <c r="A23" s="275" t="s">
        <v>166</v>
      </c>
      <c r="B23" s="268"/>
      <c r="C23" s="305"/>
      <c r="D23" s="305"/>
      <c r="E23" s="305"/>
      <c r="F23" s="305"/>
      <c r="G23" s="305"/>
      <c r="H23" s="305"/>
      <c r="I23" s="305"/>
      <c r="J23" s="305"/>
    </row>
    <row r="24" spans="1:10" ht="15.75">
      <c r="A24" s="275" t="s">
        <v>118</v>
      </c>
      <c r="B24" s="268"/>
      <c r="C24" s="305"/>
      <c r="D24" s="305"/>
      <c r="E24" s="305"/>
      <c r="F24" s="305"/>
      <c r="G24" s="305"/>
      <c r="H24" s="305"/>
      <c r="I24" s="305"/>
      <c r="J24" s="305"/>
    </row>
    <row r="25" spans="1:10" ht="15.75">
      <c r="A25" s="275" t="s">
        <v>21</v>
      </c>
      <c r="B25" s="268"/>
      <c r="C25" s="305"/>
      <c r="D25" s="305"/>
      <c r="E25" s="305"/>
      <c r="F25" s="305"/>
      <c r="G25" s="305"/>
      <c r="H25" s="305"/>
      <c r="I25" s="305"/>
      <c r="J25" s="305"/>
    </row>
    <row r="26" spans="1:10">
      <c r="A26" s="280"/>
      <c r="B26" s="268"/>
      <c r="C26" s="281"/>
      <c r="D26" s="281"/>
      <c r="E26" s="281"/>
      <c r="F26" s="281"/>
      <c r="G26" s="281"/>
      <c r="H26" s="281"/>
      <c r="I26" s="268"/>
      <c r="J26" s="269"/>
    </row>
    <row r="27" spans="1:10">
      <c r="A27" s="280"/>
      <c r="B27" s="268"/>
      <c r="C27" s="281"/>
      <c r="D27" s="281"/>
      <c r="E27" s="281"/>
      <c r="F27" s="281"/>
      <c r="G27" s="281"/>
      <c r="H27" s="281"/>
      <c r="I27" s="268"/>
      <c r="J27" s="269"/>
    </row>
    <row r="28" spans="1:10" ht="15.75">
      <c r="A28" s="272" t="s">
        <v>123</v>
      </c>
      <c r="B28" s="282"/>
      <c r="C28" s="283"/>
      <c r="D28" s="283"/>
      <c r="E28" s="281"/>
      <c r="F28" s="281"/>
      <c r="G28" s="281"/>
      <c r="H28" s="281"/>
      <c r="I28" s="268"/>
      <c r="J28" s="269"/>
    </row>
    <row r="29" spans="1:10">
      <c r="A29" s="280"/>
      <c r="B29" s="268"/>
      <c r="C29" s="281"/>
      <c r="D29" s="281"/>
      <c r="E29" s="281"/>
      <c r="F29" s="281"/>
      <c r="G29" s="281"/>
      <c r="H29" s="281"/>
      <c r="I29" s="268"/>
      <c r="J29" s="269"/>
    </row>
    <row r="30" spans="1:10">
      <c r="A30" s="280"/>
      <c r="B30" s="268"/>
      <c r="C30" s="281"/>
      <c r="D30" s="281"/>
      <c r="E30" s="281"/>
      <c r="F30" s="281"/>
      <c r="G30" s="281"/>
      <c r="H30" s="281"/>
      <c r="I30" s="268"/>
      <c r="J30" s="269"/>
    </row>
    <row r="31" spans="1:10">
      <c r="A31" s="268"/>
      <c r="B31" s="268"/>
      <c r="C31" s="268"/>
      <c r="D31" s="268"/>
      <c r="E31" s="268"/>
      <c r="F31" s="268"/>
      <c r="G31" s="268"/>
      <c r="H31" s="268"/>
      <c r="I31" s="268"/>
      <c r="J31" s="269"/>
    </row>
    <row r="32" spans="1:10">
      <c r="A32" s="268"/>
      <c r="B32" s="268"/>
      <c r="C32" s="268"/>
      <c r="D32" s="268"/>
      <c r="E32" s="268"/>
      <c r="F32" s="268"/>
      <c r="G32" s="268"/>
      <c r="H32" s="268"/>
      <c r="I32" s="268"/>
      <c r="J32" s="269"/>
    </row>
    <row r="33" spans="1:10">
      <c r="A33" s="268"/>
      <c r="B33" s="268"/>
      <c r="C33" s="268"/>
      <c r="D33" s="268"/>
      <c r="E33" s="268"/>
      <c r="F33" s="268"/>
      <c r="G33" s="268"/>
      <c r="H33" s="268"/>
      <c r="I33" s="268"/>
      <c r="J33" s="269"/>
    </row>
    <row r="34" spans="1:10" ht="14.45" customHeight="1">
      <c r="A34" s="306" t="s">
        <v>124</v>
      </c>
      <c r="B34" s="306"/>
      <c r="C34" s="306"/>
      <c r="D34" s="306"/>
      <c r="E34" s="306"/>
      <c r="F34" s="306"/>
      <c r="G34" s="306"/>
      <c r="H34" s="306"/>
      <c r="I34" s="306"/>
      <c r="J34" s="306"/>
    </row>
    <row r="35" spans="1:10">
      <c r="A35" s="306"/>
      <c r="B35" s="306"/>
      <c r="C35" s="306"/>
      <c r="D35" s="306"/>
      <c r="E35" s="306"/>
      <c r="F35" s="306"/>
      <c r="G35" s="306"/>
      <c r="H35" s="306"/>
      <c r="I35" s="306"/>
      <c r="J35" s="306"/>
    </row>
    <row r="36" spans="1:10">
      <c r="A36" s="306"/>
      <c r="B36" s="306"/>
      <c r="C36" s="306"/>
      <c r="D36" s="306"/>
      <c r="E36" s="306"/>
      <c r="F36" s="306"/>
      <c r="G36" s="306"/>
      <c r="H36" s="306"/>
      <c r="I36" s="306"/>
      <c r="J36" s="306"/>
    </row>
    <row r="37" spans="1:10">
      <c r="A37" s="306"/>
      <c r="B37" s="306"/>
      <c r="C37" s="306"/>
      <c r="D37" s="306"/>
      <c r="E37" s="306"/>
      <c r="F37" s="306"/>
      <c r="G37" s="306"/>
      <c r="H37" s="306"/>
      <c r="I37" s="306"/>
      <c r="J37" s="306"/>
    </row>
    <row r="38" spans="1:10">
      <c r="A38" s="306"/>
      <c r="B38" s="306"/>
      <c r="C38" s="306"/>
      <c r="D38" s="306"/>
      <c r="E38" s="306"/>
      <c r="F38" s="306"/>
      <c r="G38" s="306"/>
      <c r="H38" s="306"/>
      <c r="I38" s="306"/>
      <c r="J38" s="306"/>
    </row>
    <row r="39" spans="1:10">
      <c r="A39" s="306"/>
      <c r="B39" s="306"/>
      <c r="C39" s="306"/>
      <c r="D39" s="306"/>
      <c r="E39" s="306"/>
      <c r="F39" s="306"/>
      <c r="G39" s="306"/>
      <c r="H39" s="306"/>
      <c r="I39" s="306"/>
      <c r="J39" s="306"/>
    </row>
    <row r="40" spans="1:10">
      <c r="A40" s="311" t="s">
        <v>184</v>
      </c>
      <c r="B40" s="311"/>
      <c r="C40" s="311"/>
      <c r="D40" s="311"/>
      <c r="E40" s="311"/>
      <c r="F40" s="311"/>
      <c r="G40" s="311"/>
      <c r="H40" s="311"/>
      <c r="I40" s="311"/>
      <c r="J40" s="311"/>
    </row>
    <row r="41" spans="1:10">
      <c r="A41" s="268"/>
      <c r="B41" s="268"/>
      <c r="C41" s="268"/>
      <c r="D41" s="268"/>
      <c r="E41" s="268"/>
      <c r="F41" s="268"/>
      <c r="G41" s="268"/>
      <c r="H41" s="268"/>
      <c r="I41" s="268"/>
      <c r="J41" s="269"/>
    </row>
    <row r="42" spans="1:10">
      <c r="A42" s="268"/>
      <c r="B42" s="268"/>
      <c r="C42" s="268"/>
      <c r="D42" s="268"/>
      <c r="E42" s="268"/>
      <c r="F42" s="268"/>
      <c r="G42" s="268"/>
      <c r="H42" s="268"/>
      <c r="I42" s="268"/>
      <c r="J42" s="269"/>
    </row>
    <row r="43" spans="1:10" ht="15.75">
      <c r="A43" s="272" t="s">
        <v>125</v>
      </c>
      <c r="B43" s="282"/>
      <c r="C43" s="282"/>
      <c r="D43" s="282"/>
      <c r="E43" s="268"/>
      <c r="F43" s="284"/>
      <c r="H43" s="282" t="s">
        <v>15</v>
      </c>
      <c r="I43" s="282"/>
      <c r="J43" s="286"/>
    </row>
    <row r="44" spans="1:10">
      <c r="A44" s="307"/>
      <c r="B44" s="307"/>
      <c r="C44" s="307"/>
      <c r="D44" s="307"/>
      <c r="E44" s="268"/>
      <c r="F44" s="268"/>
      <c r="H44" s="309"/>
      <c r="I44" s="309"/>
      <c r="J44" s="309"/>
    </row>
    <row r="45" spans="1:10">
      <c r="A45" s="308"/>
      <c r="B45" s="308"/>
      <c r="C45" s="308"/>
      <c r="D45" s="308"/>
      <c r="E45" s="268"/>
      <c r="F45" s="268"/>
      <c r="H45" s="310"/>
      <c r="I45" s="310"/>
      <c r="J45" s="310"/>
    </row>
    <row r="46" spans="1:10">
      <c r="A46" s="287"/>
      <c r="B46" s="287"/>
      <c r="C46" s="287"/>
      <c r="D46" s="287"/>
      <c r="E46" s="268"/>
      <c r="F46" s="268"/>
      <c r="H46" s="288"/>
      <c r="I46" s="288"/>
      <c r="J46" s="288"/>
    </row>
    <row r="47" spans="1:10">
      <c r="A47" s="268"/>
      <c r="B47" s="268"/>
      <c r="C47" s="268"/>
      <c r="D47" s="268"/>
      <c r="E47" s="268"/>
      <c r="F47" s="268"/>
      <c r="G47" s="268"/>
      <c r="H47" s="268"/>
      <c r="I47" s="268"/>
      <c r="J47" s="269"/>
    </row>
    <row r="48" spans="1:10" s="270" customFormat="1" ht="15" customHeight="1">
      <c r="A48" s="296" t="s">
        <v>186</v>
      </c>
      <c r="B48" s="296"/>
      <c r="C48" s="296"/>
      <c r="D48" s="269"/>
      <c r="E48" s="269"/>
      <c r="F48" s="269"/>
      <c r="G48" s="299" t="s">
        <v>189</v>
      </c>
      <c r="H48" s="299"/>
      <c r="I48" s="299"/>
      <c r="J48" s="299"/>
    </row>
    <row r="49" spans="1:10" s="270" customFormat="1">
      <c r="A49" s="296" t="s">
        <v>187</v>
      </c>
      <c r="B49" s="296"/>
      <c r="C49" s="296"/>
      <c r="D49" s="269"/>
      <c r="E49" s="269"/>
      <c r="F49" s="269"/>
      <c r="G49" s="298"/>
      <c r="H49" s="300" t="s">
        <v>190</v>
      </c>
      <c r="I49" s="300"/>
      <c r="J49" s="300"/>
    </row>
    <row r="50" spans="1:10" s="270" customFormat="1" ht="15" customHeight="1">
      <c r="A50" s="297" t="s">
        <v>188</v>
      </c>
      <c r="B50" s="296"/>
      <c r="C50" s="296"/>
      <c r="D50" s="269"/>
      <c r="E50" s="269"/>
      <c r="F50" s="269"/>
      <c r="G50" s="298"/>
      <c r="H50" s="300" t="s">
        <v>191</v>
      </c>
      <c r="I50" s="300"/>
      <c r="J50" s="300"/>
    </row>
    <row r="51" spans="1:10" s="270" customFormat="1"/>
    <row r="52" spans="1:10" s="270" customFormat="1"/>
    <row r="53" spans="1:10" s="270" customFormat="1"/>
    <row r="54" spans="1:10" s="270" customFormat="1"/>
    <row r="55" spans="1:10" s="270" customFormat="1"/>
    <row r="56" spans="1:10" s="270" customFormat="1"/>
    <row r="57" spans="1:10" s="270" customFormat="1"/>
    <row r="58" spans="1:10" s="270" customFormat="1"/>
    <row r="59" spans="1:10" s="270" customFormat="1"/>
    <row r="60" spans="1:10" s="270" customFormat="1"/>
    <row r="61" spans="1:10" s="270" customFormat="1"/>
    <row r="62" spans="1:10" s="270" customFormat="1"/>
    <row r="63" spans="1:10" s="270" customFormat="1"/>
    <row r="64" spans="1:10" s="270" customFormat="1"/>
    <row r="65" s="270" customFormat="1"/>
    <row r="66" s="270" customFormat="1"/>
    <row r="67" s="270" customFormat="1"/>
    <row r="68" s="270" customFormat="1"/>
    <row r="69" s="270" customFormat="1"/>
    <row r="70" s="270" customFormat="1"/>
    <row r="71" s="270" customFormat="1"/>
    <row r="72" s="270" customFormat="1"/>
    <row r="73" s="270" customFormat="1"/>
    <row r="74" s="270" customFormat="1"/>
    <row r="75" s="270" customFormat="1"/>
    <row r="76" s="270" customFormat="1"/>
    <row r="77" s="270" customFormat="1"/>
    <row r="78" s="270" customFormat="1"/>
    <row r="79" s="270" customFormat="1"/>
    <row r="80" s="270" customFormat="1"/>
    <row r="81" s="270" customFormat="1"/>
    <row r="82" s="270" customFormat="1"/>
    <row r="83" s="270" customFormat="1"/>
    <row r="84" s="270" customFormat="1"/>
    <row r="85" s="270" customFormat="1"/>
    <row r="86" s="270" customFormat="1"/>
    <row r="87" s="270" customFormat="1"/>
    <row r="88" s="270" customFormat="1"/>
    <row r="89" s="270" customFormat="1"/>
    <row r="90" s="270" customFormat="1"/>
    <row r="91" s="270" customFormat="1"/>
    <row r="92" s="270" customFormat="1"/>
    <row r="93" s="270" customFormat="1"/>
    <row r="94" s="270" customFormat="1"/>
    <row r="95" s="270" customFormat="1"/>
    <row r="96" s="270" customFormat="1"/>
    <row r="97" s="270" customFormat="1"/>
    <row r="98" s="270" customFormat="1"/>
    <row r="99" s="270" customFormat="1"/>
    <row r="100" s="270" customFormat="1"/>
    <row r="101" s="270" customFormat="1"/>
    <row r="102" s="270" customFormat="1"/>
    <row r="103" s="270" customFormat="1"/>
    <row r="104" s="270" customFormat="1"/>
    <row r="105" s="270" customFormat="1"/>
    <row r="106" s="270" customFormat="1"/>
    <row r="107" s="270" customFormat="1"/>
    <row r="108" s="270" customFormat="1"/>
    <row r="109" s="270" customFormat="1"/>
    <row r="110" s="270" customFormat="1"/>
    <row r="111" s="270" customFormat="1"/>
    <row r="112" s="270" customFormat="1"/>
    <row r="113" s="270" customFormat="1"/>
    <row r="114" s="270" customFormat="1"/>
    <row r="115" s="270" customFormat="1"/>
    <row r="116" s="270" customFormat="1"/>
    <row r="117" s="270" customFormat="1"/>
    <row r="118" s="270" customFormat="1"/>
    <row r="119" s="270" customFormat="1"/>
    <row r="120" s="270" customFormat="1"/>
    <row r="121" s="270" customFormat="1"/>
    <row r="122" s="270" customFormat="1"/>
    <row r="123" s="270" customFormat="1"/>
    <row r="124" s="270" customFormat="1"/>
    <row r="125" s="270" customFormat="1"/>
    <row r="126" s="270" customFormat="1"/>
    <row r="127" s="270" customFormat="1"/>
    <row r="128" s="270" customFormat="1"/>
    <row r="129" s="270" customFormat="1"/>
    <row r="130" s="270" customFormat="1"/>
    <row r="131" s="270" customFormat="1"/>
    <row r="132" s="270" customFormat="1"/>
    <row r="133" s="270" customFormat="1"/>
    <row r="134" s="270" customFormat="1"/>
    <row r="135" s="270" customFormat="1"/>
    <row r="136" s="270" customFormat="1"/>
    <row r="137" s="270" customFormat="1"/>
    <row r="138" s="270" customFormat="1"/>
    <row r="139" s="270" customFormat="1"/>
    <row r="140" s="270" customFormat="1"/>
    <row r="141" s="270" customFormat="1"/>
    <row r="142" s="270" customFormat="1"/>
    <row r="143" s="270" customFormat="1"/>
    <row r="144" s="270" customFormat="1"/>
    <row r="145" s="270" customFormat="1"/>
    <row r="146" s="270" customFormat="1"/>
    <row r="147" s="270" customFormat="1"/>
    <row r="148" s="270" customFormat="1"/>
    <row r="149" s="270" customFormat="1"/>
    <row r="150" s="270" customFormat="1"/>
    <row r="151" s="270" customFormat="1"/>
    <row r="152" s="270" customFormat="1"/>
    <row r="153" s="270" customFormat="1"/>
    <row r="154" s="270" customFormat="1"/>
    <row r="155" s="270" customFormat="1"/>
    <row r="156" s="270" customFormat="1"/>
    <row r="157" s="270" customFormat="1"/>
    <row r="158" s="270" customFormat="1"/>
    <row r="159" s="270" customFormat="1"/>
    <row r="160" s="270" customFormat="1"/>
    <row r="161" s="270" customFormat="1"/>
    <row r="162" s="270" customFormat="1"/>
    <row r="163" s="270" customFormat="1"/>
    <row r="164" s="270" customFormat="1"/>
    <row r="165" s="270" customFormat="1"/>
    <row r="166" s="270" customFormat="1"/>
    <row r="167" s="270" customFormat="1"/>
    <row r="168" s="270" customFormat="1"/>
    <row r="169" s="270" customFormat="1"/>
    <row r="170" s="270" customFormat="1"/>
    <row r="171" s="270" customFormat="1"/>
    <row r="172" s="270" customFormat="1"/>
    <row r="173" s="270" customFormat="1"/>
    <row r="174" s="270" customFormat="1"/>
    <row r="175" s="270" customFormat="1"/>
    <row r="176" s="270" customFormat="1"/>
    <row r="177" s="270" customFormat="1"/>
    <row r="178" s="270" customFormat="1"/>
    <row r="179" s="270" customFormat="1"/>
    <row r="180" s="270" customFormat="1"/>
    <row r="181" s="270" customFormat="1"/>
    <row r="182" s="270" customFormat="1"/>
    <row r="183" s="270" customFormat="1"/>
    <row r="184" s="270" customFormat="1"/>
    <row r="185" s="270" customFormat="1"/>
    <row r="186" s="270" customFormat="1"/>
    <row r="187" s="270" customFormat="1"/>
    <row r="188" s="270" customFormat="1"/>
    <row r="189" s="270" customFormat="1"/>
    <row r="190" s="270" customFormat="1"/>
    <row r="191" s="270" customFormat="1"/>
    <row r="192" s="270" customFormat="1"/>
    <row r="193" s="270" customFormat="1"/>
    <row r="194" s="270" customFormat="1"/>
    <row r="195" s="270" customFormat="1"/>
    <row r="196" s="270" customFormat="1"/>
    <row r="197" s="270" customFormat="1"/>
    <row r="198" s="270" customFormat="1"/>
    <row r="199" s="270" customFormat="1"/>
    <row r="200" s="270" customFormat="1"/>
    <row r="201" s="270" customFormat="1"/>
    <row r="202" s="270" customFormat="1"/>
    <row r="203" s="270" customFormat="1"/>
    <row r="204" s="270" customFormat="1"/>
    <row r="205" s="270" customFormat="1"/>
    <row r="206" s="270" customFormat="1"/>
    <row r="207" s="270" customFormat="1"/>
    <row r="208" s="270" customFormat="1"/>
    <row r="209" s="270" customFormat="1"/>
    <row r="210" s="270" customFormat="1"/>
    <row r="211" s="270" customFormat="1"/>
    <row r="212" s="270" customFormat="1"/>
    <row r="213" s="270" customFormat="1"/>
    <row r="214" s="270" customFormat="1"/>
    <row r="215" s="270" customFormat="1"/>
    <row r="216" s="270" customFormat="1"/>
    <row r="217" s="270" customFormat="1"/>
    <row r="218" s="270" customFormat="1"/>
    <row r="219" s="270" customFormat="1"/>
    <row r="220" s="270" customFormat="1"/>
    <row r="221" s="270" customFormat="1"/>
    <row r="222" s="270" customFormat="1"/>
    <row r="223" s="270" customFormat="1"/>
    <row r="224" s="270" customFormat="1"/>
    <row r="225" s="270" customFormat="1"/>
    <row r="226" s="270" customFormat="1"/>
    <row r="227" s="270" customFormat="1"/>
    <row r="228" s="270" customFormat="1"/>
    <row r="229" s="270" customFormat="1"/>
    <row r="230" s="270" customFormat="1"/>
    <row r="231" s="270" customFormat="1"/>
    <row r="232" s="270" customFormat="1"/>
    <row r="233" s="270" customFormat="1"/>
    <row r="234" s="270" customFormat="1"/>
    <row r="235" s="270" customFormat="1"/>
    <row r="236" s="270" customFormat="1"/>
    <row r="237" s="270" customFormat="1"/>
    <row r="238" s="270" customFormat="1"/>
    <row r="239" s="270" customFormat="1"/>
  </sheetData>
  <sheetProtection algorithmName="SHA-512" hashValue="rYTk1SqahqKdeCYgtDpS51dB/sSMD3aQDLU3KpmXhL9Jl/ULfQna7Qr9qPBtYbEgatQKSJv7VQpCBSjetAMzYw==" saltValue="Ezab9b5HD4WiV+oIjAfSyg==" spinCount="100000" sheet="1" objects="1" scenarios="1"/>
  <mergeCells count="19">
    <mergeCell ref="C22:J22"/>
    <mergeCell ref="C23:J23"/>
    <mergeCell ref="C24:J24"/>
    <mergeCell ref="G48:J48"/>
    <mergeCell ref="H49:J49"/>
    <mergeCell ref="H50:J50"/>
    <mergeCell ref="C11:J11"/>
    <mergeCell ref="C6:J6"/>
    <mergeCell ref="C7:J7"/>
    <mergeCell ref="C8:J8"/>
    <mergeCell ref="C9:I9"/>
    <mergeCell ref="C10:J10"/>
    <mergeCell ref="C25:J25"/>
    <mergeCell ref="A34:J39"/>
    <mergeCell ref="A44:D45"/>
    <mergeCell ref="H44:J45"/>
    <mergeCell ref="A40:J40"/>
    <mergeCell ref="C12:J12"/>
    <mergeCell ref="A16:J17"/>
  </mergeCells>
  <hyperlinks>
    <hyperlink ref="A50" r:id="rId1"/>
  </hyperlinks>
  <pageMargins left="0.5" right="0.5" top="0.5" bottom="0.5" header="0.3" footer="0.3"/>
  <pageSetup orientation="portrait" r:id="rId2"/>
  <headerFooter>
    <oddFooter>&amp;CReviewed 11/2016</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41" r:id="rId5" name="Check Box 1">
              <controlPr defaultSize="0" autoFill="0" autoLine="0" autoPict="0">
                <anchor moveWithCells="1">
                  <from>
                    <xdr:col>1</xdr:col>
                    <xdr:colOff>809625</xdr:colOff>
                    <xdr:row>19</xdr:row>
                    <xdr:rowOff>85725</xdr:rowOff>
                  </from>
                  <to>
                    <xdr:col>4</xdr:col>
                    <xdr:colOff>247650</xdr:colOff>
                    <xdr:row>20</xdr:row>
                    <xdr:rowOff>133350</xdr:rowOff>
                  </to>
                </anchor>
              </controlPr>
            </control>
          </mc:Choice>
        </mc:AlternateContent>
        <mc:AlternateContent xmlns:mc="http://schemas.openxmlformats.org/markup-compatibility/2006">
          <mc:Choice Requires="x14">
            <control shapeId="10242" r:id="rId6" name="Check Box 2">
              <controlPr defaultSize="0" autoFill="0" autoLine="0" autoPict="0">
                <anchor moveWithCells="1">
                  <from>
                    <xdr:col>4</xdr:col>
                    <xdr:colOff>581025</xdr:colOff>
                    <xdr:row>19</xdr:row>
                    <xdr:rowOff>57150</xdr:rowOff>
                  </from>
                  <to>
                    <xdr:col>7</xdr:col>
                    <xdr:colOff>514350</xdr:colOff>
                    <xdr:row>20</xdr:row>
                    <xdr:rowOff>123825</xdr:rowOff>
                  </to>
                </anchor>
              </controlPr>
            </control>
          </mc:Choice>
        </mc:AlternateContent>
        <mc:AlternateContent xmlns:mc="http://schemas.openxmlformats.org/markup-compatibility/2006">
          <mc:Choice Requires="x14">
            <control shapeId="10243" r:id="rId7" name="Check Box 3">
              <controlPr defaultSize="0" autoFill="0" autoLine="0" autoPict="0">
                <anchor moveWithCells="1">
                  <from>
                    <xdr:col>0</xdr:col>
                    <xdr:colOff>38100</xdr:colOff>
                    <xdr:row>29</xdr:row>
                    <xdr:rowOff>0</xdr:rowOff>
                  </from>
                  <to>
                    <xdr:col>3</xdr:col>
                    <xdr:colOff>9525</xdr:colOff>
                    <xdr:row>30</xdr:row>
                    <xdr:rowOff>0</xdr:rowOff>
                  </to>
                </anchor>
              </controlPr>
            </control>
          </mc:Choice>
        </mc:AlternateContent>
        <mc:AlternateContent xmlns:mc="http://schemas.openxmlformats.org/markup-compatibility/2006">
          <mc:Choice Requires="x14">
            <control shapeId="10244" r:id="rId8" name="Check Box 4">
              <controlPr defaultSize="0" autoFill="0" autoLine="0" autoPict="0">
                <anchor moveWithCells="1">
                  <from>
                    <xdr:col>0</xdr:col>
                    <xdr:colOff>38100</xdr:colOff>
                    <xdr:row>30</xdr:row>
                    <xdr:rowOff>0</xdr:rowOff>
                  </from>
                  <to>
                    <xdr:col>3</xdr:col>
                    <xdr:colOff>495300</xdr:colOff>
                    <xdr:row>31</xdr:row>
                    <xdr:rowOff>19050</xdr:rowOff>
                  </to>
                </anchor>
              </controlPr>
            </control>
          </mc:Choice>
        </mc:AlternateContent>
        <mc:AlternateContent xmlns:mc="http://schemas.openxmlformats.org/markup-compatibility/2006">
          <mc:Choice Requires="x14">
            <control shapeId="10245" r:id="rId9" name="Check Box 5">
              <controlPr defaultSize="0" autoFill="0" autoLine="0" autoPict="0">
                <anchor moveWithCells="1">
                  <from>
                    <xdr:col>0</xdr:col>
                    <xdr:colOff>38100</xdr:colOff>
                    <xdr:row>31</xdr:row>
                    <xdr:rowOff>9525</xdr:rowOff>
                  </from>
                  <to>
                    <xdr:col>2</xdr:col>
                    <xdr:colOff>457200</xdr:colOff>
                    <xdr:row>32</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61"/>
  <sheetViews>
    <sheetView workbookViewId="0">
      <selection activeCell="D9" sqref="D9"/>
    </sheetView>
  </sheetViews>
  <sheetFormatPr defaultRowHeight="12.75"/>
  <cols>
    <col min="2" max="2" width="37.42578125" customWidth="1"/>
    <col min="3" max="4" width="25.5703125" customWidth="1"/>
    <col min="5" max="6" width="20.28515625" customWidth="1"/>
  </cols>
  <sheetData>
    <row r="1" spans="1:8" ht="15">
      <c r="A1" s="34" t="s">
        <v>25</v>
      </c>
      <c r="B1" s="35"/>
      <c r="C1" s="35"/>
      <c r="D1" s="35"/>
      <c r="E1" s="35"/>
      <c r="F1" s="35"/>
      <c r="G1" s="35"/>
      <c r="H1" s="35"/>
    </row>
    <row r="2" spans="1:8" ht="15">
      <c r="A2" s="34"/>
      <c r="B2" s="36" t="s">
        <v>26</v>
      </c>
      <c r="C2" s="37" t="s">
        <v>27</v>
      </c>
      <c r="D2" s="35"/>
      <c r="E2" s="35"/>
      <c r="F2" s="35"/>
      <c r="G2" s="38"/>
      <c r="H2" s="35"/>
    </row>
    <row r="3" spans="1:8" ht="15">
      <c r="A3" s="34"/>
      <c r="B3" s="36" t="s">
        <v>28</v>
      </c>
      <c r="C3" s="37" t="s">
        <v>29</v>
      </c>
      <c r="D3" s="35"/>
      <c r="E3" s="35"/>
      <c r="F3" s="35"/>
      <c r="G3" s="35"/>
      <c r="H3" s="35"/>
    </row>
    <row r="4" spans="1:8" ht="15">
      <c r="A4" s="34"/>
      <c r="B4" s="36" t="s">
        <v>30</v>
      </c>
      <c r="C4" s="39" t="s">
        <v>29</v>
      </c>
      <c r="D4" s="35"/>
      <c r="E4" s="35"/>
      <c r="F4" s="35"/>
      <c r="G4" s="35"/>
      <c r="H4" s="35"/>
    </row>
    <row r="5" spans="1:8" ht="15">
      <c r="A5" s="34"/>
      <c r="B5" s="36" t="s">
        <v>31</v>
      </c>
      <c r="C5" s="39" t="s">
        <v>29</v>
      </c>
      <c r="D5" s="35"/>
      <c r="E5" s="35"/>
      <c r="F5" s="35"/>
      <c r="G5" s="35"/>
      <c r="H5" s="35"/>
    </row>
    <row r="6" spans="1:8" ht="15">
      <c r="A6" s="34"/>
      <c r="B6" s="36" t="s">
        <v>32</v>
      </c>
      <c r="C6" s="39" t="s">
        <v>29</v>
      </c>
      <c r="D6" s="35"/>
      <c r="E6" s="35"/>
      <c r="F6" s="35"/>
      <c r="G6" s="35"/>
      <c r="H6" s="35"/>
    </row>
    <row r="7" spans="1:8" ht="15">
      <c r="A7" s="34"/>
      <c r="B7" s="36" t="s">
        <v>33</v>
      </c>
      <c r="C7" s="40" t="s">
        <v>34</v>
      </c>
      <c r="D7" s="35"/>
      <c r="E7" s="41"/>
      <c r="F7" s="35"/>
      <c r="G7" s="35"/>
      <c r="H7" s="35"/>
    </row>
    <row r="8" spans="1:8" ht="15">
      <c r="A8" s="34"/>
      <c r="B8" s="36" t="s">
        <v>35</v>
      </c>
      <c r="C8" s="39" t="s">
        <v>36</v>
      </c>
      <c r="D8" s="35"/>
      <c r="E8" s="35"/>
      <c r="F8" s="35"/>
      <c r="G8" s="35"/>
      <c r="H8" s="35"/>
    </row>
    <row r="9" spans="1:8" ht="15">
      <c r="A9" s="34"/>
      <c r="B9" s="35"/>
      <c r="C9" s="35"/>
      <c r="D9" s="35"/>
      <c r="E9" s="35"/>
      <c r="F9" s="35"/>
      <c r="G9" s="35"/>
      <c r="H9" s="35"/>
    </row>
    <row r="10" spans="1:8" ht="15">
      <c r="A10" s="34"/>
      <c r="B10" s="35" t="s">
        <v>37</v>
      </c>
      <c r="C10" s="42"/>
      <c r="D10" s="35"/>
      <c r="E10" s="35"/>
      <c r="F10" s="35"/>
      <c r="G10" s="35"/>
      <c r="H10" s="35"/>
    </row>
    <row r="11" spans="1:8" ht="15">
      <c r="A11" s="34"/>
      <c r="B11" s="43" t="s">
        <v>38</v>
      </c>
      <c r="C11" s="41" t="s">
        <v>39</v>
      </c>
      <c r="D11" s="35"/>
      <c r="E11" s="35"/>
      <c r="F11" s="35"/>
      <c r="G11" s="35"/>
      <c r="H11" s="35"/>
    </row>
    <row r="12" spans="1:8" ht="15">
      <c r="A12" s="34"/>
      <c r="B12" s="43" t="s">
        <v>40</v>
      </c>
      <c r="C12" s="41" t="s">
        <v>41</v>
      </c>
      <c r="D12" s="38"/>
      <c r="E12" s="35"/>
      <c r="F12" s="35"/>
      <c r="G12" s="35"/>
      <c r="H12" s="35"/>
    </row>
    <row r="13" spans="1:8" ht="15">
      <c r="A13" s="34"/>
      <c r="B13" s="43" t="s">
        <v>42</v>
      </c>
      <c r="C13" s="41" t="s">
        <v>43</v>
      </c>
      <c r="D13" s="35"/>
      <c r="E13" s="35"/>
      <c r="F13" s="35"/>
      <c r="G13" s="35"/>
      <c r="H13" s="35"/>
    </row>
    <row r="14" spans="1:8" ht="15">
      <c r="A14" s="34"/>
      <c r="B14" s="43" t="s">
        <v>44</v>
      </c>
      <c r="C14" s="41" t="s">
        <v>45</v>
      </c>
      <c r="D14" s="35"/>
      <c r="E14" s="35"/>
      <c r="F14" s="35"/>
      <c r="G14" s="35"/>
      <c r="H14" s="35"/>
    </row>
    <row r="15" spans="1:8" ht="15">
      <c r="A15" s="34"/>
      <c r="B15" s="43" t="s">
        <v>46</v>
      </c>
      <c r="C15" s="41" t="s">
        <v>47</v>
      </c>
      <c r="D15" s="35"/>
      <c r="E15" s="35"/>
      <c r="F15" s="38"/>
      <c r="G15" s="42"/>
      <c r="H15" s="35"/>
    </row>
    <row r="16" spans="1:8" ht="15">
      <c r="A16" s="34"/>
      <c r="B16" s="43" t="s">
        <v>48</v>
      </c>
      <c r="C16" s="41" t="s">
        <v>49</v>
      </c>
      <c r="D16" s="35"/>
      <c r="E16" s="35"/>
      <c r="F16" s="35"/>
      <c r="G16" s="35"/>
      <c r="H16" s="35"/>
    </row>
    <row r="17" spans="1:8" ht="15">
      <c r="A17" s="35"/>
      <c r="B17" s="35"/>
      <c r="C17" s="35"/>
      <c r="D17" s="35"/>
      <c r="E17" s="35"/>
      <c r="F17" s="35"/>
      <c r="G17" s="35"/>
      <c r="H17" s="35"/>
    </row>
    <row r="18" spans="1:8" ht="15">
      <c r="A18" s="35"/>
      <c r="B18" s="44"/>
      <c r="C18" s="44"/>
      <c r="D18" s="44"/>
      <c r="E18" s="44"/>
      <c r="F18" s="44"/>
      <c r="G18" s="35"/>
      <c r="H18" s="35"/>
    </row>
    <row r="19" spans="1:8" ht="15">
      <c r="A19" s="35"/>
      <c r="B19" s="45" t="s">
        <v>50</v>
      </c>
      <c r="C19" s="42" t="s">
        <v>51</v>
      </c>
      <c r="D19" s="35"/>
      <c r="E19" s="35"/>
      <c r="F19" s="35"/>
      <c r="G19" s="46"/>
      <c r="H19" s="35"/>
    </row>
    <row r="20" spans="1:8" ht="15">
      <c r="A20" s="35"/>
      <c r="B20" s="47"/>
      <c r="C20" s="41"/>
      <c r="D20" s="35"/>
      <c r="E20" s="35"/>
      <c r="F20" s="35"/>
      <c r="G20" s="35"/>
      <c r="H20" s="35"/>
    </row>
    <row r="21" spans="1:8" ht="15">
      <c r="A21" s="35"/>
      <c r="B21" s="48" t="s">
        <v>52</v>
      </c>
      <c r="C21" s="49"/>
      <c r="D21" s="49"/>
      <c r="E21" s="44"/>
      <c r="F21" s="44"/>
      <c r="G21" s="35"/>
      <c r="H21" s="35"/>
    </row>
    <row r="22" spans="1:8" ht="15">
      <c r="A22" s="35"/>
      <c r="B22" s="50" t="s">
        <v>53</v>
      </c>
      <c r="C22" s="50"/>
      <c r="D22" s="49"/>
      <c r="E22" s="44"/>
      <c r="F22" s="44"/>
      <c r="G22" s="44"/>
      <c r="H22" s="44"/>
    </row>
    <row r="23" spans="1:8" ht="15">
      <c r="A23" s="35"/>
      <c r="B23" s="51" t="s">
        <v>26</v>
      </c>
      <c r="C23" s="52" t="s">
        <v>54</v>
      </c>
      <c r="D23" s="36"/>
      <c r="E23" s="44"/>
      <c r="F23" s="53"/>
      <c r="G23" s="54"/>
      <c r="H23" s="44"/>
    </row>
    <row r="24" spans="1:8" ht="15">
      <c r="A24" s="35"/>
      <c r="B24" s="55"/>
      <c r="C24" s="52"/>
      <c r="D24" s="36"/>
      <c r="E24" s="44"/>
      <c r="F24" s="44"/>
      <c r="G24" s="44"/>
      <c r="H24" s="44"/>
    </row>
    <row r="25" spans="1:8" ht="15">
      <c r="A25" s="45" t="s">
        <v>55</v>
      </c>
      <c r="B25" s="46"/>
      <c r="C25" s="56"/>
      <c r="D25" s="46"/>
      <c r="E25" s="46"/>
      <c r="F25" s="44"/>
      <c r="G25" s="34"/>
      <c r="H25" s="46"/>
    </row>
    <row r="26" spans="1:8" ht="15">
      <c r="A26" s="35"/>
      <c r="B26" s="35" t="s">
        <v>56</v>
      </c>
      <c r="C26" s="57"/>
      <c r="D26" s="44"/>
      <c r="E26" s="44" t="s">
        <v>57</v>
      </c>
      <c r="F26" s="44"/>
      <c r="G26" s="44"/>
      <c r="H26" s="44"/>
    </row>
    <row r="27" spans="1:8" ht="15">
      <c r="A27" s="35"/>
      <c r="B27" s="58" t="s">
        <v>58</v>
      </c>
      <c r="C27" s="59" t="s">
        <v>59</v>
      </c>
      <c r="D27" s="44"/>
      <c r="E27" s="60" t="s">
        <v>60</v>
      </c>
      <c r="F27" s="60" t="s">
        <v>61</v>
      </c>
      <c r="G27" s="44"/>
      <c r="H27" s="44"/>
    </row>
    <row r="28" spans="1:8" ht="15">
      <c r="A28" s="35"/>
      <c r="B28" s="61" t="s">
        <v>62</v>
      </c>
      <c r="C28" s="62">
        <v>2169.5</v>
      </c>
      <c r="D28" s="44"/>
      <c r="E28" s="63">
        <v>5</v>
      </c>
      <c r="F28" s="64">
        <v>0.88833333333333331</v>
      </c>
      <c r="G28" s="44"/>
      <c r="H28" s="44"/>
    </row>
    <row r="29" spans="1:8" ht="15">
      <c r="A29" s="35"/>
      <c r="B29" s="61" t="s">
        <v>63</v>
      </c>
      <c r="C29" s="62">
        <v>4959</v>
      </c>
      <c r="D29" s="44"/>
      <c r="E29" s="63">
        <v>7.5</v>
      </c>
      <c r="F29" s="64">
        <v>0.90316666666666678</v>
      </c>
      <c r="G29" s="44"/>
      <c r="H29" s="44"/>
    </row>
    <row r="30" spans="1:8" ht="15">
      <c r="A30" s="35"/>
      <c r="B30" s="61" t="s">
        <v>64</v>
      </c>
      <c r="C30" s="62">
        <v>2169.5</v>
      </c>
      <c r="D30" s="44"/>
      <c r="E30" s="63">
        <v>10</v>
      </c>
      <c r="F30" s="64">
        <v>0.90966666666666673</v>
      </c>
      <c r="G30" s="44"/>
      <c r="H30" s="44"/>
    </row>
    <row r="31" spans="1:8" ht="15">
      <c r="A31" s="35"/>
      <c r="B31" s="61" t="s">
        <v>65</v>
      </c>
      <c r="C31" s="62">
        <v>5235.875</v>
      </c>
      <c r="D31" s="44"/>
      <c r="E31" s="63">
        <v>15</v>
      </c>
      <c r="F31" s="64">
        <v>0.91666666666666685</v>
      </c>
      <c r="G31" s="44"/>
      <c r="H31" s="44"/>
    </row>
    <row r="32" spans="1:8" ht="15">
      <c r="A32" s="35"/>
      <c r="B32" s="61" t="s">
        <v>66</v>
      </c>
      <c r="C32" s="62">
        <v>1032</v>
      </c>
      <c r="D32" s="44"/>
      <c r="E32" s="63">
        <v>20</v>
      </c>
      <c r="F32" s="64">
        <v>0.92016666666666669</v>
      </c>
      <c r="G32" s="44"/>
      <c r="H32" s="44"/>
    </row>
    <row r="33" spans="1:8" ht="15">
      <c r="A33" s="44"/>
      <c r="B33" s="35"/>
      <c r="C33" s="35"/>
      <c r="D33" s="35"/>
      <c r="E33" s="63">
        <v>25</v>
      </c>
      <c r="F33" s="64">
        <v>0.92766666666666675</v>
      </c>
      <c r="G33" s="44"/>
      <c r="H33" s="44"/>
    </row>
    <row r="34" spans="1:8" ht="15">
      <c r="A34" s="44"/>
      <c r="B34" s="35" t="s">
        <v>67</v>
      </c>
      <c r="C34" s="35"/>
      <c r="D34" s="35"/>
      <c r="E34" s="63">
        <v>30</v>
      </c>
      <c r="F34" s="64">
        <v>0.92949999999999999</v>
      </c>
      <c r="G34" s="44"/>
      <c r="H34" s="44"/>
    </row>
    <row r="35" spans="1:8" ht="15">
      <c r="A35" s="34"/>
      <c r="B35" s="63" t="s">
        <v>58</v>
      </c>
      <c r="C35" s="70" t="s">
        <v>48</v>
      </c>
      <c r="D35" s="35"/>
      <c r="E35" s="63">
        <v>40</v>
      </c>
      <c r="F35" s="64">
        <v>0.93533333333333335</v>
      </c>
      <c r="G35" s="44"/>
      <c r="H35" s="44"/>
    </row>
    <row r="36" spans="1:8" ht="15">
      <c r="A36" s="44"/>
      <c r="B36" s="65" t="s">
        <v>68</v>
      </c>
      <c r="C36" s="70"/>
      <c r="D36" s="35"/>
      <c r="E36" s="63">
        <v>50</v>
      </c>
      <c r="F36" s="64">
        <v>0.93866666666666665</v>
      </c>
      <c r="G36" s="44"/>
      <c r="H36" s="44"/>
    </row>
    <row r="37" spans="1:8" ht="15">
      <c r="A37" s="44"/>
      <c r="B37" s="66" t="s">
        <v>69</v>
      </c>
      <c r="C37" s="70">
        <v>0.48199999999999998</v>
      </c>
      <c r="D37" s="35"/>
      <c r="E37" s="63">
        <v>60</v>
      </c>
      <c r="F37" s="64">
        <v>0.94366666666666665</v>
      </c>
      <c r="G37" s="44"/>
      <c r="H37" s="44"/>
    </row>
    <row r="38" spans="1:8" ht="15">
      <c r="A38" s="44"/>
      <c r="B38" s="66" t="s">
        <v>70</v>
      </c>
      <c r="C38" s="70">
        <v>0.432</v>
      </c>
      <c r="D38" s="35"/>
      <c r="E38" s="63">
        <v>75</v>
      </c>
      <c r="F38" s="64">
        <v>0.94433333333333325</v>
      </c>
      <c r="G38" s="44"/>
      <c r="H38" s="44"/>
    </row>
    <row r="39" spans="1:8" ht="15">
      <c r="A39" s="44"/>
      <c r="B39" s="65" t="s">
        <v>71</v>
      </c>
      <c r="C39" s="70"/>
      <c r="D39" s="35"/>
      <c r="E39" s="63">
        <v>100</v>
      </c>
      <c r="F39" s="64">
        <v>0.9474999999999999</v>
      </c>
      <c r="G39" s="44"/>
      <c r="H39" s="44"/>
    </row>
    <row r="40" spans="1:8" ht="15">
      <c r="A40" s="44"/>
      <c r="B40" s="66" t="s">
        <v>72</v>
      </c>
      <c r="C40" s="70">
        <v>0.53500000000000003</v>
      </c>
      <c r="D40" s="35"/>
      <c r="E40" s="46"/>
      <c r="F40" s="46"/>
      <c r="G40" s="46"/>
      <c r="H40" s="46"/>
    </row>
    <row r="41" spans="1:8" ht="15">
      <c r="A41" s="44"/>
      <c r="B41" s="66" t="s">
        <v>73</v>
      </c>
      <c r="C41" s="70">
        <v>0.22700000000000001</v>
      </c>
      <c r="D41" s="46"/>
      <c r="E41" s="46"/>
      <c r="F41" s="46"/>
      <c r="G41" s="46"/>
      <c r="H41" s="46"/>
    </row>
    <row r="42" spans="1:8" ht="15">
      <c r="A42" s="44"/>
      <c r="B42" s="66" t="s">
        <v>74</v>
      </c>
      <c r="C42" s="70">
        <v>0.17899999999999999</v>
      </c>
      <c r="D42" s="35"/>
      <c r="E42" s="46"/>
      <c r="F42" s="46"/>
      <c r="G42" s="46"/>
      <c r="H42" s="46"/>
    </row>
    <row r="43" spans="1:8" ht="15">
      <c r="A43" s="44"/>
      <c r="B43" s="66" t="s">
        <v>75</v>
      </c>
      <c r="C43" s="70">
        <v>9.1999999999999998E-2</v>
      </c>
      <c r="D43" s="35"/>
      <c r="E43" s="46"/>
      <c r="F43" s="46"/>
      <c r="G43" s="46"/>
      <c r="H43" s="46"/>
    </row>
    <row r="44" spans="1:8" ht="15">
      <c r="A44" s="44"/>
      <c r="B44" s="66" t="s">
        <v>76</v>
      </c>
      <c r="C44" s="71">
        <f>AVERAGE(C40:C43)</f>
        <v>0.25825000000000004</v>
      </c>
      <c r="D44" s="35"/>
      <c r="E44" s="35"/>
      <c r="F44" s="35"/>
      <c r="G44" s="46"/>
      <c r="H44" s="46"/>
    </row>
    <row r="45" spans="1:8" ht="15">
      <c r="A45" s="44"/>
      <c r="B45" s="65" t="s">
        <v>66</v>
      </c>
      <c r="C45" s="70">
        <v>0.249</v>
      </c>
      <c r="D45" s="35"/>
      <c r="E45" s="35"/>
      <c r="F45" s="35"/>
      <c r="G45" s="46"/>
      <c r="H45" s="46"/>
    </row>
    <row r="46" spans="1:8" ht="15">
      <c r="A46" s="44"/>
      <c r="B46" s="46"/>
      <c r="C46" s="46"/>
      <c r="D46" s="35"/>
      <c r="E46" s="35"/>
      <c r="F46" s="35"/>
      <c r="G46" s="46"/>
      <c r="H46" s="46"/>
    </row>
    <row r="47" spans="1:8" ht="15">
      <c r="A47" s="35"/>
      <c r="B47" s="35" t="s">
        <v>77</v>
      </c>
      <c r="C47" s="35"/>
      <c r="D47" s="35"/>
      <c r="E47" s="67"/>
      <c r="F47" s="35"/>
      <c r="G47" s="35"/>
      <c r="H47" s="35"/>
    </row>
    <row r="48" spans="1:8" ht="15">
      <c r="A48" s="35"/>
      <c r="B48" s="68" t="s">
        <v>38</v>
      </c>
      <c r="C48" s="68" t="s">
        <v>78</v>
      </c>
      <c r="D48" s="68" t="s">
        <v>79</v>
      </c>
      <c r="E48" s="67"/>
      <c r="F48" s="35"/>
      <c r="G48" s="35"/>
      <c r="H48" s="35"/>
    </row>
    <row r="49" spans="1:8" ht="15">
      <c r="A49" s="35"/>
      <c r="B49" s="68">
        <v>5</v>
      </c>
      <c r="C49" s="69">
        <v>1840</v>
      </c>
      <c r="D49" s="69">
        <v>3420</v>
      </c>
      <c r="E49" s="67"/>
      <c r="F49" s="35"/>
      <c r="G49" s="35"/>
      <c r="H49" s="35"/>
    </row>
    <row r="50" spans="1:8" ht="15">
      <c r="A50" s="35"/>
      <c r="B50" s="68">
        <v>7.5</v>
      </c>
      <c r="C50" s="69">
        <v>2620</v>
      </c>
      <c r="D50" s="69">
        <v>4200</v>
      </c>
      <c r="E50" s="67"/>
      <c r="F50" s="35"/>
      <c r="G50" s="35"/>
      <c r="H50" s="35"/>
    </row>
    <row r="51" spans="1:8" ht="15">
      <c r="A51" s="35"/>
      <c r="B51" s="68">
        <v>10</v>
      </c>
      <c r="C51" s="69">
        <v>2640</v>
      </c>
      <c r="D51" s="69">
        <v>4300</v>
      </c>
      <c r="E51" s="67"/>
      <c r="F51" s="35"/>
      <c r="G51" s="35"/>
      <c r="H51" s="35"/>
    </row>
    <row r="52" spans="1:8" ht="15">
      <c r="A52" s="35"/>
      <c r="B52" s="68">
        <v>15</v>
      </c>
      <c r="C52" s="69">
        <v>2740</v>
      </c>
      <c r="D52" s="69">
        <v>4600</v>
      </c>
      <c r="E52" s="67"/>
      <c r="F52" s="35"/>
      <c r="G52" s="35"/>
      <c r="H52" s="35"/>
    </row>
    <row r="53" spans="1:8" ht="15">
      <c r="A53" s="35"/>
      <c r="B53" s="68">
        <v>20</v>
      </c>
      <c r="C53" s="69">
        <v>3520</v>
      </c>
      <c r="D53" s="69">
        <v>5460</v>
      </c>
      <c r="E53" s="67"/>
      <c r="F53" s="35"/>
      <c r="G53" s="35"/>
      <c r="H53" s="35"/>
    </row>
    <row r="54" spans="1:8" ht="15">
      <c r="A54" s="35"/>
      <c r="B54" s="68">
        <v>25</v>
      </c>
      <c r="C54" s="69">
        <v>4540</v>
      </c>
      <c r="D54" s="69">
        <v>6580</v>
      </c>
      <c r="E54" s="67"/>
      <c r="F54" s="35"/>
      <c r="G54" s="35"/>
      <c r="H54" s="46"/>
    </row>
    <row r="55" spans="1:8" ht="15">
      <c r="A55" s="35"/>
      <c r="B55" s="68">
        <v>30</v>
      </c>
      <c r="C55" s="69">
        <v>4840</v>
      </c>
      <c r="D55" s="69">
        <v>7340</v>
      </c>
      <c r="E55" s="67"/>
      <c r="F55" s="35"/>
      <c r="G55" s="35"/>
      <c r="H55" s="35"/>
    </row>
    <row r="56" spans="1:8" ht="15">
      <c r="A56" s="35"/>
      <c r="B56" s="68">
        <v>40</v>
      </c>
      <c r="C56" s="69">
        <v>4960</v>
      </c>
      <c r="D56" s="69">
        <v>7540</v>
      </c>
      <c r="E56" s="67"/>
      <c r="F56" s="35"/>
      <c r="G56" s="35"/>
      <c r="H56" s="35"/>
    </row>
    <row r="57" spans="1:8" ht="15">
      <c r="A57" s="35"/>
      <c r="B57" s="68">
        <v>50</v>
      </c>
      <c r="C57" s="69">
        <v>6780</v>
      </c>
      <c r="D57" s="69">
        <v>9160</v>
      </c>
      <c r="E57" s="67"/>
      <c r="F57" s="35"/>
      <c r="G57" s="35"/>
      <c r="H57" s="35"/>
    </row>
    <row r="58" spans="1:8" ht="15">
      <c r="A58" s="35"/>
      <c r="B58" s="68">
        <v>60</v>
      </c>
      <c r="C58" s="69">
        <v>10260</v>
      </c>
      <c r="D58" s="69">
        <v>13360</v>
      </c>
      <c r="E58" s="67"/>
      <c r="F58" s="35"/>
      <c r="G58" s="35"/>
      <c r="H58" s="35"/>
    </row>
    <row r="59" spans="1:8" ht="15">
      <c r="A59" s="35"/>
      <c r="B59" s="68">
        <v>75</v>
      </c>
      <c r="C59" s="69">
        <v>12380</v>
      </c>
      <c r="D59" s="69">
        <v>15460</v>
      </c>
      <c r="E59" s="67"/>
      <c r="F59" s="35"/>
      <c r="G59" s="35"/>
      <c r="H59" s="35"/>
    </row>
    <row r="60" spans="1:8" ht="15">
      <c r="A60" s="35"/>
      <c r="B60" s="68">
        <v>100</v>
      </c>
      <c r="C60" s="69">
        <v>15340</v>
      </c>
      <c r="D60" s="69">
        <v>18580</v>
      </c>
      <c r="E60" s="67"/>
      <c r="F60" s="35"/>
      <c r="G60" s="35"/>
      <c r="H60" s="35"/>
    </row>
    <row r="61" spans="1:8" ht="15">
      <c r="A61" s="35"/>
      <c r="B61" s="35"/>
      <c r="C61" s="35"/>
      <c r="D61" s="35"/>
      <c r="E61" s="35"/>
      <c r="F61" s="35"/>
      <c r="G61" s="35"/>
      <c r="H61" s="35"/>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527"/>
  <sheetViews>
    <sheetView showGridLines="0" showRowColHeaders="0" topLeftCell="A19" zoomScaleNormal="100" zoomScalePageLayoutView="55" workbookViewId="0">
      <selection activeCell="P26" sqref="P26"/>
    </sheetView>
  </sheetViews>
  <sheetFormatPr defaultRowHeight="12.75"/>
  <cols>
    <col min="11" max="152" width="9.140625" style="212"/>
  </cols>
  <sheetData>
    <row r="1" spans="1:11" ht="30">
      <c r="A1" s="240" t="s">
        <v>80</v>
      </c>
      <c r="B1" s="241"/>
      <c r="C1" s="241"/>
      <c r="D1" s="241"/>
      <c r="E1" s="241"/>
      <c r="F1" s="241"/>
      <c r="G1" s="241"/>
      <c r="H1" s="241"/>
      <c r="I1" s="241"/>
      <c r="J1" s="241"/>
      <c r="K1" s="292"/>
    </row>
    <row r="2" spans="1:11" ht="20.25">
      <c r="A2" s="242" t="s">
        <v>126</v>
      </c>
      <c r="B2" s="241"/>
      <c r="C2" s="241"/>
      <c r="D2" s="241"/>
      <c r="E2" s="241"/>
      <c r="F2" s="241"/>
      <c r="G2" s="241"/>
      <c r="H2" s="241"/>
      <c r="I2" s="241"/>
      <c r="J2" s="241"/>
      <c r="K2" s="292"/>
    </row>
    <row r="3" spans="1:11">
      <c r="A3" s="241"/>
      <c r="B3" s="241"/>
      <c r="C3" s="241"/>
      <c r="D3" s="241"/>
      <c r="E3" s="241"/>
      <c r="F3" s="241"/>
      <c r="G3" s="241"/>
      <c r="H3" s="241"/>
      <c r="I3" s="241"/>
      <c r="J3" s="241"/>
      <c r="K3" s="292"/>
    </row>
    <row r="4" spans="1:11">
      <c r="A4" s="243" t="s">
        <v>127</v>
      </c>
      <c r="B4" s="243"/>
      <c r="C4" s="243"/>
      <c r="D4" s="243"/>
      <c r="E4" s="243"/>
      <c r="F4" s="243"/>
      <c r="G4" s="243"/>
      <c r="H4" s="243"/>
      <c r="I4" s="243"/>
      <c r="J4" s="243"/>
      <c r="K4" s="293"/>
    </row>
    <row r="5" spans="1:11" ht="13.15" customHeight="1">
      <c r="A5" s="315" t="s">
        <v>128</v>
      </c>
      <c r="B5" s="315"/>
      <c r="C5" s="315"/>
      <c r="D5" s="315"/>
      <c r="E5" s="315"/>
      <c r="F5" s="315"/>
      <c r="G5" s="315"/>
      <c r="H5" s="315"/>
      <c r="I5" s="315"/>
      <c r="J5" s="315"/>
      <c r="K5" s="315"/>
    </row>
    <row r="6" spans="1:11" ht="12.75" customHeight="1">
      <c r="A6" s="315"/>
      <c r="B6" s="315"/>
      <c r="C6" s="315"/>
      <c r="D6" s="315"/>
      <c r="E6" s="315"/>
      <c r="F6" s="315"/>
      <c r="G6" s="315"/>
      <c r="H6" s="315"/>
      <c r="I6" s="315"/>
      <c r="J6" s="315"/>
      <c r="K6" s="315"/>
    </row>
    <row r="7" spans="1:11">
      <c r="A7" s="315"/>
      <c r="B7" s="315"/>
      <c r="C7" s="315"/>
      <c r="D7" s="315"/>
      <c r="E7" s="315"/>
      <c r="F7" s="315"/>
      <c r="G7" s="315"/>
      <c r="H7" s="315"/>
      <c r="I7" s="315"/>
      <c r="J7" s="315"/>
      <c r="K7" s="315"/>
    </row>
    <row r="8" spans="1:11">
      <c r="A8" s="315"/>
      <c r="B8" s="315"/>
      <c r="C8" s="315"/>
      <c r="D8" s="315"/>
      <c r="E8" s="315"/>
      <c r="F8" s="315"/>
      <c r="G8" s="315"/>
      <c r="H8" s="315"/>
      <c r="I8" s="315"/>
      <c r="J8" s="315"/>
      <c r="K8" s="315"/>
    </row>
    <row r="9" spans="1:11">
      <c r="A9" s="315"/>
      <c r="B9" s="315"/>
      <c r="C9" s="315"/>
      <c r="D9" s="315"/>
      <c r="E9" s="315"/>
      <c r="F9" s="315"/>
      <c r="G9" s="315"/>
      <c r="H9" s="315"/>
      <c r="I9" s="315"/>
      <c r="J9" s="315"/>
      <c r="K9" s="315"/>
    </row>
    <row r="10" spans="1:11">
      <c r="A10" s="241"/>
      <c r="B10" s="241"/>
      <c r="C10" s="241"/>
      <c r="D10" s="241"/>
      <c r="E10" s="241"/>
      <c r="F10" s="241"/>
      <c r="G10" s="241"/>
      <c r="H10" s="241"/>
      <c r="I10" s="241"/>
      <c r="J10" s="241"/>
      <c r="K10" s="292"/>
    </row>
    <row r="11" spans="1:11">
      <c r="A11" s="243" t="s">
        <v>129</v>
      </c>
      <c r="B11" s="243"/>
      <c r="C11" s="243"/>
      <c r="D11" s="243"/>
      <c r="E11" s="243"/>
      <c r="F11" s="243"/>
      <c r="G11" s="243"/>
      <c r="H11" s="243"/>
      <c r="I11" s="243"/>
      <c r="J11" s="243"/>
      <c r="K11" s="293"/>
    </row>
    <row r="12" spans="1:11">
      <c r="A12" s="244" t="s">
        <v>130</v>
      </c>
      <c r="B12" s="245"/>
      <c r="C12" s="245"/>
      <c r="D12" s="245"/>
      <c r="E12" s="245"/>
      <c r="F12" s="245"/>
      <c r="G12" s="245"/>
      <c r="H12" s="245"/>
      <c r="I12" s="245"/>
      <c r="J12" s="241"/>
      <c r="K12" s="292"/>
    </row>
    <row r="13" spans="1:11" ht="13.15" customHeight="1">
      <c r="A13" s="316" t="s">
        <v>131</v>
      </c>
      <c r="B13" s="316"/>
      <c r="C13" s="316"/>
      <c r="D13" s="316"/>
      <c r="E13" s="316"/>
      <c r="F13" s="316"/>
      <c r="G13" s="316"/>
      <c r="H13" s="316"/>
      <c r="I13" s="316"/>
      <c r="J13" s="316"/>
      <c r="K13" s="316"/>
    </row>
    <row r="14" spans="1:11" ht="12.75" customHeight="1">
      <c r="A14" s="316"/>
      <c r="B14" s="316"/>
      <c r="C14" s="316"/>
      <c r="D14" s="316"/>
      <c r="E14" s="316"/>
      <c r="F14" s="316"/>
      <c r="G14" s="316"/>
      <c r="H14" s="316"/>
      <c r="I14" s="316"/>
      <c r="J14" s="316"/>
      <c r="K14" s="316"/>
    </row>
    <row r="15" spans="1:11" ht="13.15" customHeight="1">
      <c r="A15" s="316"/>
      <c r="B15" s="316"/>
      <c r="C15" s="316"/>
      <c r="D15" s="316"/>
      <c r="E15" s="316"/>
      <c r="F15" s="316"/>
      <c r="G15" s="316"/>
      <c r="H15" s="316"/>
      <c r="I15" s="316"/>
      <c r="J15" s="316"/>
      <c r="K15" s="316"/>
    </row>
    <row r="16" spans="1:11">
      <c r="A16" s="316"/>
      <c r="B16" s="316"/>
      <c r="C16" s="316"/>
      <c r="D16" s="316"/>
      <c r="E16" s="316"/>
      <c r="F16" s="316"/>
      <c r="G16" s="316"/>
      <c r="H16" s="316"/>
      <c r="I16" s="316"/>
      <c r="J16" s="316"/>
      <c r="K16" s="316"/>
    </row>
    <row r="17" spans="1:152" ht="12.75" customHeight="1">
      <c r="A17" s="244" t="s">
        <v>132</v>
      </c>
      <c r="B17" s="245"/>
      <c r="C17" s="245"/>
      <c r="D17" s="245"/>
      <c r="E17" s="245"/>
      <c r="F17" s="245"/>
      <c r="G17" s="245"/>
      <c r="H17" s="245"/>
      <c r="I17" s="245"/>
      <c r="J17" s="241"/>
      <c r="K17" s="292"/>
    </row>
    <row r="18" spans="1:152">
      <c r="A18" s="244" t="s">
        <v>133</v>
      </c>
      <c r="B18" s="245"/>
      <c r="C18" s="245"/>
      <c r="D18" s="245"/>
      <c r="E18" s="245"/>
      <c r="F18" s="245"/>
      <c r="G18" s="245"/>
      <c r="H18" s="245"/>
      <c r="I18" s="245"/>
      <c r="J18" s="241"/>
      <c r="K18" s="292"/>
    </row>
    <row r="19" spans="1:152" ht="13.15" customHeight="1">
      <c r="A19" s="244" t="s">
        <v>183</v>
      </c>
      <c r="B19" s="245"/>
      <c r="C19" s="245"/>
      <c r="D19" s="245"/>
      <c r="E19" s="245"/>
      <c r="F19" s="245"/>
      <c r="G19" s="245"/>
      <c r="H19" s="245"/>
      <c r="I19" s="245"/>
      <c r="J19" s="241"/>
      <c r="K19" s="292"/>
    </row>
    <row r="20" spans="1:152" ht="12.75" customHeight="1">
      <c r="A20" s="317" t="s">
        <v>176</v>
      </c>
      <c r="B20" s="317"/>
      <c r="C20" s="317"/>
      <c r="D20" s="317"/>
      <c r="E20" s="317"/>
      <c r="F20" s="317"/>
      <c r="G20" s="317"/>
      <c r="H20" s="317"/>
      <c r="I20" s="317"/>
      <c r="J20" s="317"/>
      <c r="K20" s="317"/>
    </row>
    <row r="21" spans="1:152">
      <c r="A21" s="317"/>
      <c r="B21" s="317"/>
      <c r="C21" s="317"/>
      <c r="D21" s="317"/>
      <c r="E21" s="317"/>
      <c r="F21" s="317"/>
      <c r="G21" s="317"/>
      <c r="H21" s="317"/>
      <c r="I21" s="317"/>
      <c r="J21" s="317"/>
      <c r="K21" s="317"/>
    </row>
    <row r="22" spans="1:152" ht="12.75" customHeight="1">
      <c r="A22" s="241"/>
      <c r="B22" s="241"/>
      <c r="C22" s="241"/>
      <c r="D22" s="241"/>
      <c r="E22" s="241"/>
      <c r="F22" s="241"/>
      <c r="G22" s="241"/>
      <c r="H22" s="241"/>
      <c r="I22" s="241"/>
      <c r="J22" s="241"/>
      <c r="K22" s="292"/>
    </row>
    <row r="23" spans="1:152">
      <c r="A23" s="243" t="s">
        <v>168</v>
      </c>
      <c r="B23" s="243"/>
      <c r="C23" s="243"/>
      <c r="D23" s="243"/>
      <c r="E23" s="243"/>
      <c r="F23" s="243"/>
      <c r="G23" s="243"/>
      <c r="H23" s="243"/>
      <c r="I23" s="243"/>
      <c r="J23" s="243"/>
      <c r="K23" s="293"/>
    </row>
    <row r="24" spans="1:152">
      <c r="A24" s="244" t="s">
        <v>169</v>
      </c>
      <c r="B24" s="245"/>
      <c r="C24" s="245"/>
      <c r="D24" s="245"/>
      <c r="E24" s="245"/>
      <c r="F24" s="245"/>
      <c r="G24" s="245"/>
      <c r="H24" s="245"/>
      <c r="I24" s="245"/>
      <c r="J24" s="245"/>
      <c r="K24" s="292"/>
    </row>
    <row r="25" spans="1:152">
      <c r="A25" s="244" t="s">
        <v>170</v>
      </c>
      <c r="B25" s="245"/>
      <c r="C25" s="245"/>
      <c r="D25" s="245"/>
      <c r="E25" s="245"/>
      <c r="F25" s="245"/>
      <c r="G25" s="245"/>
      <c r="H25" s="245"/>
      <c r="I25" s="245"/>
      <c r="J25" s="245"/>
      <c r="K25" s="292"/>
    </row>
    <row r="26" spans="1:152" ht="13.15" customHeight="1">
      <c r="A26" s="244"/>
      <c r="B26" s="244" t="s">
        <v>134</v>
      </c>
      <c r="C26" s="245"/>
      <c r="D26" s="245"/>
      <c r="E26" s="245"/>
      <c r="F26" s="245"/>
      <c r="G26" s="245"/>
      <c r="H26" s="245"/>
      <c r="I26" s="245"/>
      <c r="J26" s="245"/>
      <c r="K26" s="292"/>
    </row>
    <row r="27" spans="1:152" ht="15" customHeight="1">
      <c r="A27" s="244"/>
      <c r="B27" s="244" t="s">
        <v>171</v>
      </c>
      <c r="C27" s="245"/>
      <c r="D27" s="245"/>
      <c r="E27" s="245"/>
      <c r="F27" s="245"/>
      <c r="G27" s="245"/>
      <c r="H27" s="245"/>
      <c r="I27" s="245"/>
      <c r="J27" s="245"/>
      <c r="K27" s="292"/>
    </row>
    <row r="28" spans="1:152" s="17" customFormat="1" ht="15" customHeight="1">
      <c r="A28" s="244" t="s">
        <v>172</v>
      </c>
      <c r="B28" s="245"/>
      <c r="C28" s="245"/>
      <c r="D28" s="245"/>
      <c r="E28" s="245"/>
      <c r="F28" s="245"/>
      <c r="G28" s="245"/>
      <c r="H28" s="245"/>
      <c r="I28" s="245"/>
      <c r="J28" s="245"/>
      <c r="K28" s="29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2"/>
      <c r="CG28" s="212"/>
      <c r="CH28" s="212"/>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row>
    <row r="29" spans="1:152" ht="15" customHeight="1">
      <c r="A29" s="245"/>
      <c r="B29" s="245" t="s">
        <v>135</v>
      </c>
      <c r="C29" s="245"/>
      <c r="D29" s="245" t="s">
        <v>178</v>
      </c>
      <c r="E29" s="245"/>
      <c r="F29" s="245"/>
      <c r="G29" s="245" t="s">
        <v>179</v>
      </c>
      <c r="H29" s="245"/>
      <c r="I29" s="245"/>
      <c r="J29" s="245"/>
      <c r="K29" s="292"/>
    </row>
    <row r="30" spans="1:152" s="17" customFormat="1">
      <c r="A30" s="244"/>
      <c r="B30" s="266" t="s">
        <v>180</v>
      </c>
      <c r="C30" s="266"/>
      <c r="D30" s="266" t="s">
        <v>181</v>
      </c>
      <c r="E30" s="245"/>
      <c r="F30" s="245"/>
      <c r="G30" s="245"/>
      <c r="H30" s="245"/>
      <c r="I30" s="245"/>
      <c r="J30" s="245"/>
      <c r="K30" s="29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2"/>
      <c r="CA30" s="212"/>
      <c r="CB30" s="212"/>
      <c r="CC30" s="212"/>
      <c r="CD30" s="212"/>
      <c r="CE30" s="212"/>
      <c r="CF30" s="212"/>
      <c r="CG30" s="212"/>
      <c r="CH30" s="212"/>
      <c r="CI30" s="212"/>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212"/>
      <c r="DI30" s="212"/>
      <c r="DJ30" s="212"/>
      <c r="DK30" s="212"/>
      <c r="DL30" s="212"/>
      <c r="DM30" s="212"/>
      <c r="DN30" s="212"/>
      <c r="DO30" s="212"/>
      <c r="DP30" s="212"/>
      <c r="DQ30" s="212"/>
      <c r="DR30" s="212"/>
      <c r="DS30" s="212"/>
      <c r="DT30" s="212"/>
      <c r="DU30" s="212"/>
      <c r="DV30" s="212"/>
      <c r="DW30" s="212"/>
      <c r="DX30" s="212"/>
      <c r="DY30" s="212"/>
      <c r="DZ30" s="212"/>
      <c r="EA30" s="212"/>
      <c r="EB30" s="212"/>
      <c r="EC30" s="212"/>
      <c r="ED30" s="212"/>
      <c r="EE30" s="212"/>
      <c r="EF30" s="212"/>
      <c r="EG30" s="212"/>
      <c r="EH30" s="212"/>
      <c r="EI30" s="212"/>
      <c r="EJ30" s="212"/>
      <c r="EK30" s="212"/>
      <c r="EL30" s="212"/>
      <c r="EM30" s="212"/>
      <c r="EN30" s="212"/>
      <c r="EO30" s="212"/>
      <c r="EP30" s="212"/>
      <c r="EQ30" s="212"/>
      <c r="ER30" s="212"/>
      <c r="ES30" s="212"/>
      <c r="ET30" s="212"/>
      <c r="EU30" s="212"/>
      <c r="EV30" s="212"/>
    </row>
    <row r="31" spans="1:152" s="17" customFormat="1">
      <c r="A31" s="314" t="s">
        <v>173</v>
      </c>
      <c r="B31" s="314"/>
      <c r="C31" s="314"/>
      <c r="D31" s="314"/>
      <c r="E31" s="314"/>
      <c r="F31" s="314"/>
      <c r="G31" s="314"/>
      <c r="H31" s="314"/>
      <c r="I31" s="314"/>
      <c r="J31" s="314"/>
      <c r="K31" s="29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2"/>
      <c r="CA31" s="212"/>
      <c r="CB31" s="212"/>
      <c r="CC31" s="212"/>
      <c r="CD31" s="212"/>
      <c r="CE31" s="212"/>
      <c r="CF31" s="212"/>
      <c r="CG31" s="212"/>
      <c r="CH31" s="212"/>
      <c r="CI31" s="212"/>
      <c r="CJ31" s="212"/>
      <c r="CK31" s="212"/>
      <c r="CL31" s="212"/>
      <c r="CM31" s="212"/>
      <c r="CN31" s="212"/>
      <c r="CO31" s="212"/>
      <c r="CP31" s="212"/>
      <c r="CQ31" s="212"/>
      <c r="CR31" s="212"/>
      <c r="CS31" s="212"/>
      <c r="CT31" s="212"/>
      <c r="CU31" s="212"/>
      <c r="CV31" s="212"/>
      <c r="CW31" s="212"/>
      <c r="CX31" s="212"/>
      <c r="CY31" s="212"/>
      <c r="CZ31" s="212"/>
      <c r="DA31" s="212"/>
      <c r="DB31" s="212"/>
      <c r="DC31" s="212"/>
      <c r="DD31" s="212"/>
      <c r="DE31" s="212"/>
      <c r="DF31" s="212"/>
      <c r="DG31" s="212"/>
      <c r="DH31" s="212"/>
      <c r="DI31" s="212"/>
      <c r="DJ31" s="212"/>
      <c r="DK31" s="212"/>
      <c r="DL31" s="212"/>
      <c r="DM31" s="212"/>
      <c r="DN31" s="212"/>
      <c r="DO31" s="212"/>
      <c r="DP31" s="212"/>
      <c r="DQ31" s="212"/>
      <c r="DR31" s="212"/>
      <c r="DS31" s="212"/>
      <c r="DT31" s="212"/>
      <c r="DU31" s="212"/>
      <c r="DV31" s="212"/>
      <c r="DW31" s="212"/>
      <c r="DX31" s="212"/>
      <c r="DY31" s="212"/>
      <c r="DZ31" s="212"/>
      <c r="EA31" s="212"/>
      <c r="EB31" s="212"/>
      <c r="EC31" s="212"/>
      <c r="ED31" s="212"/>
      <c r="EE31" s="212"/>
      <c r="EF31" s="212"/>
      <c r="EG31" s="212"/>
      <c r="EH31" s="212"/>
      <c r="EI31" s="212"/>
      <c r="EJ31" s="212"/>
      <c r="EK31" s="212"/>
      <c r="EL31" s="212"/>
      <c r="EM31" s="212"/>
      <c r="EN31" s="212"/>
      <c r="EO31" s="212"/>
      <c r="EP31" s="212"/>
      <c r="EQ31" s="212"/>
      <c r="ER31" s="212"/>
      <c r="ES31" s="212"/>
      <c r="ET31" s="212"/>
      <c r="EU31" s="212"/>
      <c r="EV31" s="212"/>
    </row>
    <row r="32" spans="1:152">
      <c r="A32" s="245"/>
      <c r="B32" s="244" t="s">
        <v>136</v>
      </c>
      <c r="C32" s="245"/>
      <c r="D32" s="245"/>
      <c r="E32" s="245"/>
      <c r="F32" s="245" t="s">
        <v>161</v>
      </c>
      <c r="G32" s="245"/>
      <c r="H32" s="245"/>
      <c r="I32" s="245"/>
      <c r="J32" s="245"/>
      <c r="K32" s="292"/>
    </row>
    <row r="33" spans="1:152" s="17" customFormat="1" ht="15" customHeight="1">
      <c r="A33" s="245"/>
      <c r="B33" s="245" t="s">
        <v>182</v>
      </c>
      <c r="C33" s="245"/>
      <c r="D33" s="245"/>
      <c r="E33" s="245"/>
      <c r="F33" s="245" t="s">
        <v>174</v>
      </c>
      <c r="G33" s="245"/>
      <c r="H33" s="245"/>
      <c r="I33" s="245"/>
      <c r="J33" s="245"/>
      <c r="K33" s="29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212"/>
      <c r="DF33" s="212"/>
      <c r="DG33" s="212"/>
      <c r="DH33" s="212"/>
      <c r="DI33" s="212"/>
      <c r="DJ33" s="212"/>
      <c r="DK33" s="212"/>
      <c r="DL33" s="212"/>
      <c r="DM33" s="212"/>
      <c r="DN33" s="212"/>
      <c r="DO33" s="212"/>
      <c r="DP33" s="212"/>
      <c r="DQ33" s="212"/>
      <c r="DR33" s="212"/>
      <c r="DS33" s="212"/>
      <c r="DT33" s="212"/>
      <c r="DU33" s="212"/>
      <c r="DV33" s="212"/>
      <c r="DW33" s="212"/>
      <c r="DX33" s="212"/>
      <c r="DY33" s="212"/>
      <c r="DZ33" s="212"/>
      <c r="EA33" s="212"/>
      <c r="EB33" s="212"/>
      <c r="EC33" s="212"/>
      <c r="ED33" s="212"/>
      <c r="EE33" s="212"/>
      <c r="EF33" s="212"/>
      <c r="EG33" s="212"/>
      <c r="EH33" s="212"/>
      <c r="EI33" s="212"/>
      <c r="EJ33" s="212"/>
      <c r="EK33" s="212"/>
      <c r="EL33" s="212"/>
      <c r="EM33" s="212"/>
      <c r="EN33" s="212"/>
      <c r="EO33" s="212"/>
      <c r="EP33" s="212"/>
      <c r="EQ33" s="212"/>
      <c r="ER33" s="212"/>
      <c r="ES33" s="212"/>
      <c r="ET33" s="212"/>
      <c r="EU33" s="212"/>
      <c r="EV33" s="212"/>
    </row>
    <row r="34" spans="1:152">
      <c r="A34" s="318" t="s">
        <v>175</v>
      </c>
      <c r="B34" s="318"/>
      <c r="C34" s="318"/>
      <c r="D34" s="318"/>
      <c r="E34" s="318"/>
      <c r="F34" s="318"/>
      <c r="G34" s="318"/>
      <c r="H34" s="318"/>
      <c r="I34" s="318"/>
      <c r="J34" s="318"/>
      <c r="K34" s="318"/>
    </row>
    <row r="35" spans="1:152" ht="13.15" customHeight="1">
      <c r="A35" s="318"/>
      <c r="B35" s="318"/>
      <c r="C35" s="318"/>
      <c r="D35" s="318"/>
      <c r="E35" s="318"/>
      <c r="F35" s="318"/>
      <c r="G35" s="318"/>
      <c r="H35" s="318"/>
      <c r="I35" s="318"/>
      <c r="J35" s="318"/>
      <c r="K35" s="318"/>
    </row>
    <row r="36" spans="1:152">
      <c r="A36" s="318"/>
      <c r="B36" s="318"/>
      <c r="C36" s="318"/>
      <c r="D36" s="318"/>
      <c r="E36" s="318"/>
      <c r="F36" s="318"/>
      <c r="G36" s="318"/>
      <c r="H36" s="318"/>
      <c r="I36" s="318"/>
      <c r="J36" s="318"/>
      <c r="K36" s="318"/>
    </row>
    <row r="37" spans="1:152">
      <c r="A37" s="314" t="s">
        <v>160</v>
      </c>
      <c r="B37" s="314"/>
      <c r="C37" s="314"/>
      <c r="D37" s="314"/>
      <c r="E37" s="314"/>
      <c r="F37" s="314"/>
      <c r="G37" s="314"/>
      <c r="H37" s="314"/>
      <c r="I37" s="314"/>
      <c r="J37" s="314"/>
      <c r="K37" s="292"/>
    </row>
    <row r="38" spans="1:152">
      <c r="A38" s="316" t="s">
        <v>162</v>
      </c>
      <c r="B38" s="316"/>
      <c r="C38" s="316"/>
      <c r="D38" s="316"/>
      <c r="E38" s="316"/>
      <c r="F38" s="316"/>
      <c r="G38" s="316"/>
      <c r="H38" s="316"/>
      <c r="I38" s="316"/>
      <c r="J38" s="316"/>
      <c r="K38" s="316"/>
    </row>
    <row r="39" spans="1:152" s="17" customFormat="1" ht="15" customHeight="1">
      <c r="A39" s="316"/>
      <c r="B39" s="316"/>
      <c r="C39" s="316"/>
      <c r="D39" s="316"/>
      <c r="E39" s="316"/>
      <c r="F39" s="316"/>
      <c r="G39" s="316"/>
      <c r="H39" s="316"/>
      <c r="I39" s="316"/>
      <c r="J39" s="316"/>
      <c r="K39" s="316"/>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2"/>
      <c r="BS39" s="212"/>
      <c r="BT39" s="212"/>
      <c r="BU39" s="212"/>
      <c r="BV39" s="212"/>
      <c r="BW39" s="212"/>
      <c r="BX39" s="212"/>
      <c r="BY39" s="212"/>
      <c r="BZ39" s="212"/>
      <c r="CA39" s="212"/>
      <c r="CB39" s="212"/>
      <c r="CC39" s="212"/>
      <c r="CD39" s="212"/>
      <c r="CE39" s="212"/>
      <c r="CF39" s="212"/>
      <c r="CG39" s="212"/>
      <c r="CH39" s="212"/>
      <c r="CI39" s="212"/>
      <c r="CJ39" s="212"/>
      <c r="CK39" s="212"/>
      <c r="CL39" s="212"/>
      <c r="CM39" s="212"/>
      <c r="CN39" s="212"/>
      <c r="CO39" s="212"/>
      <c r="CP39" s="212"/>
      <c r="CQ39" s="212"/>
      <c r="CR39" s="212"/>
      <c r="CS39" s="212"/>
      <c r="CT39" s="212"/>
      <c r="CU39" s="212"/>
      <c r="CV39" s="212"/>
      <c r="CW39" s="212"/>
      <c r="CX39" s="212"/>
      <c r="CY39" s="212"/>
      <c r="CZ39" s="212"/>
      <c r="DA39" s="212"/>
      <c r="DB39" s="212"/>
      <c r="DC39" s="212"/>
      <c r="DD39" s="212"/>
      <c r="DE39" s="212"/>
      <c r="DF39" s="212"/>
      <c r="DG39" s="212"/>
      <c r="DH39" s="212"/>
      <c r="DI39" s="212"/>
      <c r="DJ39" s="212"/>
      <c r="DK39" s="212"/>
      <c r="DL39" s="212"/>
      <c r="DM39" s="212"/>
      <c r="DN39" s="212"/>
      <c r="DO39" s="212"/>
      <c r="DP39" s="212"/>
      <c r="DQ39" s="212"/>
      <c r="DR39" s="212"/>
      <c r="DS39" s="212"/>
      <c r="DT39" s="212"/>
      <c r="DU39" s="212"/>
      <c r="DV39" s="212"/>
      <c r="DW39" s="212"/>
      <c r="DX39" s="212"/>
      <c r="DY39" s="212"/>
      <c r="DZ39" s="212"/>
      <c r="EA39" s="212"/>
      <c r="EB39" s="212"/>
      <c r="EC39" s="212"/>
      <c r="ED39" s="212"/>
      <c r="EE39" s="212"/>
      <c r="EF39" s="212"/>
      <c r="EG39" s="212"/>
      <c r="EH39" s="212"/>
      <c r="EI39" s="212"/>
      <c r="EJ39" s="212"/>
      <c r="EK39" s="212"/>
      <c r="EL39" s="212"/>
      <c r="EM39" s="212"/>
      <c r="EN39" s="212"/>
      <c r="EO39" s="212"/>
      <c r="EP39" s="212"/>
      <c r="EQ39" s="212"/>
      <c r="ER39" s="212"/>
      <c r="ES39" s="212"/>
      <c r="ET39" s="212"/>
      <c r="EU39" s="212"/>
      <c r="EV39" s="212"/>
    </row>
    <row r="40" spans="1:152">
      <c r="A40" s="289"/>
      <c r="B40" s="289"/>
      <c r="C40" s="289"/>
      <c r="D40" s="289"/>
      <c r="E40" s="289"/>
      <c r="F40" s="289"/>
      <c r="G40" s="289"/>
      <c r="H40" s="289"/>
      <c r="I40" s="289"/>
      <c r="J40" s="289"/>
      <c r="K40" s="292"/>
    </row>
    <row r="41" spans="1:152" s="17" customFormat="1">
      <c r="A41" s="243" t="s">
        <v>137</v>
      </c>
      <c r="B41" s="243"/>
      <c r="C41" s="243"/>
      <c r="D41" s="243"/>
      <c r="E41" s="243"/>
      <c r="F41" s="243"/>
      <c r="G41" s="243"/>
      <c r="H41" s="243"/>
      <c r="I41" s="243"/>
      <c r="J41" s="243"/>
      <c r="K41" s="293"/>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c r="BR41" s="212"/>
      <c r="BS41" s="212"/>
      <c r="BT41" s="212"/>
      <c r="BU41" s="212"/>
      <c r="BV41" s="212"/>
      <c r="BW41" s="212"/>
      <c r="BX41" s="212"/>
      <c r="BY41" s="212"/>
      <c r="BZ41" s="212"/>
      <c r="CA41" s="212"/>
      <c r="CB41" s="212"/>
      <c r="CC41" s="212"/>
      <c r="CD41" s="212"/>
      <c r="CE41" s="212"/>
      <c r="CF41" s="212"/>
      <c r="CG41" s="212"/>
      <c r="CH41" s="212"/>
      <c r="CI41" s="212"/>
      <c r="CJ41" s="212"/>
      <c r="CK41" s="212"/>
      <c r="CL41" s="212"/>
      <c r="CM41" s="212"/>
      <c r="CN41" s="212"/>
      <c r="CO41" s="212"/>
      <c r="CP41" s="212"/>
      <c r="CQ41" s="212"/>
      <c r="CR41" s="212"/>
      <c r="CS41" s="212"/>
      <c r="CT41" s="212"/>
      <c r="CU41" s="212"/>
      <c r="CV41" s="212"/>
      <c r="CW41" s="212"/>
      <c r="CX41" s="212"/>
      <c r="CY41" s="212"/>
      <c r="CZ41" s="212"/>
      <c r="DA41" s="212"/>
      <c r="DB41" s="212"/>
      <c r="DC41" s="212"/>
      <c r="DD41" s="212"/>
      <c r="DE41" s="212"/>
      <c r="DF41" s="212"/>
      <c r="DG41" s="212"/>
      <c r="DH41" s="212"/>
      <c r="DI41" s="212"/>
      <c r="DJ41" s="212"/>
      <c r="DK41" s="212"/>
      <c r="DL41" s="212"/>
      <c r="DM41" s="212"/>
      <c r="DN41" s="212"/>
      <c r="DO41" s="212"/>
      <c r="DP41" s="212"/>
      <c r="DQ41" s="212"/>
      <c r="DR41" s="212"/>
      <c r="DS41" s="212"/>
      <c r="DT41" s="212"/>
      <c r="DU41" s="212"/>
      <c r="DV41" s="212"/>
      <c r="DW41" s="212"/>
      <c r="DX41" s="212"/>
      <c r="DY41" s="212"/>
      <c r="DZ41" s="212"/>
      <c r="EA41" s="212"/>
      <c r="EB41" s="212"/>
      <c r="EC41" s="212"/>
      <c r="ED41" s="212"/>
      <c r="EE41" s="212"/>
      <c r="EF41" s="212"/>
      <c r="EG41" s="212"/>
      <c r="EH41" s="212"/>
      <c r="EI41" s="212"/>
      <c r="EJ41" s="212"/>
      <c r="EK41" s="212"/>
      <c r="EL41" s="212"/>
      <c r="EM41" s="212"/>
      <c r="EN41" s="212"/>
      <c r="EO41" s="212"/>
      <c r="EP41" s="212"/>
      <c r="EQ41" s="212"/>
      <c r="ER41" s="212"/>
      <c r="ES41" s="212"/>
      <c r="ET41" s="212"/>
      <c r="EU41" s="212"/>
      <c r="EV41" s="212"/>
    </row>
    <row r="42" spans="1:152">
      <c r="A42" s="314" t="s">
        <v>163</v>
      </c>
      <c r="B42" s="314"/>
      <c r="C42" s="314"/>
      <c r="D42" s="314"/>
      <c r="E42" s="314"/>
      <c r="F42" s="314"/>
      <c r="G42" s="314"/>
      <c r="H42" s="314"/>
      <c r="I42" s="314"/>
      <c r="J42" s="314"/>
      <c r="K42" s="292"/>
    </row>
    <row r="43" spans="1:152">
      <c r="A43" s="314" t="s">
        <v>164</v>
      </c>
      <c r="B43" s="314"/>
      <c r="C43" s="314"/>
      <c r="D43" s="314"/>
      <c r="E43" s="314"/>
      <c r="F43" s="314"/>
      <c r="G43" s="314"/>
      <c r="H43" s="314"/>
      <c r="I43" s="314"/>
      <c r="J43" s="314"/>
      <c r="K43" s="292"/>
    </row>
    <row r="44" spans="1:152">
      <c r="A44" s="314"/>
      <c r="B44" s="314"/>
      <c r="C44" s="314"/>
      <c r="D44" s="314"/>
      <c r="E44" s="314"/>
      <c r="F44" s="314"/>
      <c r="G44" s="314"/>
      <c r="H44" s="314"/>
      <c r="I44" s="314"/>
      <c r="J44" s="314"/>
      <c r="K44" s="292"/>
    </row>
    <row r="45" spans="1:152">
      <c r="A45" s="244" t="s">
        <v>138</v>
      </c>
      <c r="B45" s="241"/>
      <c r="C45" s="241"/>
      <c r="D45" s="241"/>
      <c r="E45" s="241"/>
      <c r="F45" s="241"/>
      <c r="G45" s="241"/>
      <c r="H45" s="241"/>
      <c r="I45" s="241"/>
      <c r="J45" s="241"/>
      <c r="K45" s="292"/>
    </row>
    <row r="46" spans="1:152">
      <c r="A46" s="244" t="s">
        <v>139</v>
      </c>
      <c r="B46" s="241"/>
      <c r="C46" s="241"/>
      <c r="D46" s="241"/>
      <c r="E46" s="241"/>
      <c r="F46" s="241"/>
      <c r="G46" s="241"/>
      <c r="H46" s="241"/>
      <c r="I46" s="241"/>
      <c r="J46" s="241"/>
      <c r="K46" s="292"/>
    </row>
    <row r="47" spans="1:152">
      <c r="A47" s="314" t="s">
        <v>185</v>
      </c>
      <c r="B47" s="314"/>
      <c r="C47" s="314"/>
      <c r="D47" s="314"/>
      <c r="E47" s="314"/>
      <c r="F47" s="314"/>
      <c r="G47" s="314"/>
      <c r="H47" s="314"/>
      <c r="I47" s="314"/>
      <c r="J47" s="314"/>
      <c r="K47" s="292"/>
    </row>
    <row r="48" spans="1:152" ht="12.75" customHeight="1">
      <c r="A48" s="316" t="s">
        <v>140</v>
      </c>
      <c r="B48" s="316"/>
      <c r="C48" s="316"/>
      <c r="D48" s="316"/>
      <c r="E48" s="316"/>
      <c r="F48" s="316"/>
      <c r="G48" s="316"/>
      <c r="H48" s="316"/>
      <c r="I48" s="316"/>
      <c r="J48" s="316"/>
      <c r="K48" s="316"/>
    </row>
    <row r="49" spans="1:152" ht="13.15" customHeight="1">
      <c r="A49" s="316"/>
      <c r="B49" s="316"/>
      <c r="C49" s="316"/>
      <c r="D49" s="316"/>
      <c r="E49" s="316"/>
      <c r="F49" s="316"/>
      <c r="G49" s="316"/>
      <c r="H49" s="316"/>
      <c r="I49" s="316"/>
      <c r="J49" s="316"/>
      <c r="K49" s="316"/>
    </row>
    <row r="50" spans="1:152" ht="12.75" customHeight="1">
      <c r="A50" s="241"/>
      <c r="B50" s="241"/>
      <c r="C50" s="241"/>
      <c r="D50" s="241"/>
      <c r="E50" s="241"/>
      <c r="F50" s="241"/>
      <c r="G50" s="241"/>
      <c r="H50" s="241"/>
      <c r="I50" s="319"/>
      <c r="J50" s="320"/>
      <c r="K50" s="292"/>
    </row>
    <row r="51" spans="1:152">
      <c r="A51" s="241"/>
      <c r="B51" s="241"/>
      <c r="C51" s="241"/>
      <c r="D51" s="241"/>
      <c r="E51" s="241"/>
      <c r="F51" s="241"/>
      <c r="G51" s="241"/>
      <c r="H51" s="241"/>
      <c r="I51" s="290"/>
      <c r="J51" s="291"/>
      <c r="K51" s="292"/>
    </row>
    <row r="52" spans="1:152" s="17" customFormat="1">
      <c r="A52" s="241"/>
      <c r="B52" s="241"/>
      <c r="C52" s="241"/>
      <c r="D52" s="241"/>
      <c r="E52" s="241"/>
      <c r="F52" s="241"/>
      <c r="G52" s="241"/>
      <c r="H52" s="241"/>
      <c r="I52" s="294"/>
      <c r="J52" s="295"/>
      <c r="K52" s="29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2"/>
      <c r="BR52" s="212"/>
      <c r="BS52" s="212"/>
      <c r="BT52" s="212"/>
      <c r="BU52" s="212"/>
      <c r="BV52" s="212"/>
      <c r="BW52" s="212"/>
      <c r="BX52" s="212"/>
      <c r="BY52" s="212"/>
      <c r="BZ52" s="212"/>
      <c r="CA52" s="212"/>
      <c r="CB52" s="212"/>
      <c r="CC52" s="212"/>
      <c r="CD52" s="212"/>
      <c r="CE52" s="212"/>
      <c r="CF52" s="212"/>
      <c r="CG52" s="212"/>
      <c r="CH52" s="212"/>
      <c r="CI52" s="212"/>
      <c r="CJ52" s="212"/>
      <c r="CK52" s="212"/>
      <c r="CL52" s="212"/>
      <c r="CM52" s="212"/>
      <c r="CN52" s="212"/>
      <c r="CO52" s="212"/>
      <c r="CP52" s="212"/>
      <c r="CQ52" s="212"/>
      <c r="CR52" s="212"/>
      <c r="CS52" s="212"/>
      <c r="CT52" s="212"/>
      <c r="CU52" s="212"/>
      <c r="CV52" s="212"/>
      <c r="CW52" s="212"/>
      <c r="CX52" s="212"/>
      <c r="CY52" s="212"/>
      <c r="CZ52" s="212"/>
      <c r="DA52" s="212"/>
      <c r="DB52" s="212"/>
      <c r="DC52" s="212"/>
      <c r="DD52" s="212"/>
      <c r="DE52" s="212"/>
      <c r="DF52" s="212"/>
      <c r="DG52" s="212"/>
      <c r="DH52" s="212"/>
      <c r="DI52" s="212"/>
      <c r="DJ52" s="212"/>
      <c r="DK52" s="212"/>
      <c r="DL52" s="212"/>
      <c r="DM52" s="212"/>
      <c r="DN52" s="212"/>
      <c r="DO52" s="212"/>
      <c r="DP52" s="212"/>
      <c r="DQ52" s="212"/>
      <c r="DR52" s="212"/>
      <c r="DS52" s="212"/>
      <c r="DT52" s="212"/>
      <c r="DU52" s="212"/>
      <c r="DV52" s="212"/>
      <c r="DW52" s="212"/>
      <c r="DX52" s="212"/>
      <c r="DY52" s="212"/>
      <c r="DZ52" s="212"/>
      <c r="EA52" s="212"/>
      <c r="EB52" s="212"/>
      <c r="EC52" s="212"/>
      <c r="ED52" s="212"/>
      <c r="EE52" s="212"/>
      <c r="EF52" s="212"/>
      <c r="EG52" s="212"/>
      <c r="EH52" s="212"/>
      <c r="EI52" s="212"/>
      <c r="EJ52" s="212"/>
      <c r="EK52" s="212"/>
      <c r="EL52" s="212"/>
      <c r="EM52" s="212"/>
      <c r="EN52" s="212"/>
      <c r="EO52" s="212"/>
      <c r="EP52" s="212"/>
      <c r="EQ52" s="212"/>
      <c r="ER52" s="212"/>
      <c r="ES52" s="212"/>
      <c r="ET52" s="212"/>
      <c r="EU52" s="212"/>
      <c r="EV52" s="212"/>
    </row>
    <row r="53" spans="1:152" s="17" customFormat="1">
      <c r="A53" s="241"/>
      <c r="B53" s="241"/>
      <c r="C53" s="241"/>
      <c r="D53" s="241"/>
      <c r="E53" s="241"/>
      <c r="F53" s="241"/>
      <c r="G53" s="241"/>
      <c r="H53" s="241"/>
      <c r="I53" s="319"/>
      <c r="J53" s="320"/>
      <c r="K53" s="29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2"/>
      <c r="BR53" s="212"/>
      <c r="BS53" s="212"/>
      <c r="BT53" s="212"/>
      <c r="BU53" s="212"/>
      <c r="BV53" s="212"/>
      <c r="BW53" s="212"/>
      <c r="BX53" s="212"/>
      <c r="BY53" s="212"/>
      <c r="BZ53" s="212"/>
      <c r="CA53" s="212"/>
      <c r="CB53" s="212"/>
      <c r="CC53" s="212"/>
      <c r="CD53" s="212"/>
      <c r="CE53" s="212"/>
      <c r="CF53" s="212"/>
      <c r="CG53" s="212"/>
      <c r="CH53" s="212"/>
      <c r="CI53" s="212"/>
      <c r="CJ53" s="212"/>
      <c r="CK53" s="212"/>
      <c r="CL53" s="212"/>
      <c r="CM53" s="212"/>
      <c r="CN53" s="212"/>
      <c r="CO53" s="212"/>
      <c r="CP53" s="212"/>
      <c r="CQ53" s="212"/>
      <c r="CR53" s="212"/>
      <c r="CS53" s="212"/>
      <c r="CT53" s="212"/>
      <c r="CU53" s="212"/>
      <c r="CV53" s="212"/>
      <c r="CW53" s="212"/>
      <c r="CX53" s="212"/>
      <c r="CY53" s="212"/>
      <c r="CZ53" s="212"/>
      <c r="DA53" s="212"/>
      <c r="DB53" s="212"/>
      <c r="DC53" s="212"/>
      <c r="DD53" s="212"/>
      <c r="DE53" s="212"/>
      <c r="DF53" s="212"/>
      <c r="DG53" s="212"/>
      <c r="DH53" s="212"/>
      <c r="DI53" s="212"/>
      <c r="DJ53" s="212"/>
      <c r="DK53" s="212"/>
      <c r="DL53" s="212"/>
      <c r="DM53" s="212"/>
      <c r="DN53" s="212"/>
      <c r="DO53" s="212"/>
      <c r="DP53" s="212"/>
      <c r="DQ53" s="212"/>
      <c r="DR53" s="212"/>
      <c r="DS53" s="212"/>
      <c r="DT53" s="212"/>
      <c r="DU53" s="212"/>
      <c r="DV53" s="212"/>
      <c r="DW53" s="212"/>
      <c r="DX53" s="212"/>
      <c r="DY53" s="212"/>
      <c r="DZ53" s="212"/>
      <c r="EA53" s="212"/>
      <c r="EB53" s="212"/>
      <c r="EC53" s="212"/>
      <c r="ED53" s="212"/>
      <c r="EE53" s="212"/>
      <c r="EF53" s="212"/>
      <c r="EG53" s="212"/>
      <c r="EH53" s="212"/>
      <c r="EI53" s="212"/>
      <c r="EJ53" s="212"/>
      <c r="EK53" s="212"/>
      <c r="EL53" s="212"/>
      <c r="EM53" s="212"/>
      <c r="EN53" s="212"/>
      <c r="EO53" s="212"/>
      <c r="EP53" s="212"/>
      <c r="EQ53" s="212"/>
      <c r="ER53" s="212"/>
      <c r="ES53" s="212"/>
      <c r="ET53" s="212"/>
      <c r="EU53" s="212"/>
      <c r="EV53" s="212"/>
    </row>
    <row r="54" spans="1:152">
      <c r="A54" s="245"/>
      <c r="B54" s="241"/>
      <c r="C54" s="241"/>
      <c r="D54" s="241"/>
      <c r="E54" s="241"/>
      <c r="F54" s="241"/>
      <c r="G54" s="241"/>
      <c r="H54" s="241"/>
      <c r="I54" s="319"/>
      <c r="J54" s="320"/>
      <c r="K54" s="292"/>
    </row>
    <row r="55" spans="1:152">
      <c r="A55" s="292"/>
      <c r="B55" s="292"/>
      <c r="C55" s="292"/>
      <c r="D55" s="292"/>
      <c r="E55" s="292"/>
      <c r="F55" s="292"/>
      <c r="G55" s="292"/>
      <c r="H55" s="292"/>
      <c r="I55" s="292"/>
      <c r="J55" s="292"/>
      <c r="K55" s="292"/>
    </row>
    <row r="56" spans="1:152" s="212" customFormat="1">
      <c r="A56" s="292"/>
      <c r="B56" s="292"/>
      <c r="C56" s="292"/>
      <c r="D56" s="292"/>
      <c r="E56" s="292"/>
      <c r="F56" s="292"/>
      <c r="G56" s="292"/>
      <c r="H56" s="292"/>
      <c r="I56" s="292"/>
      <c r="J56" s="292"/>
      <c r="K56" s="292"/>
    </row>
    <row r="57" spans="1:152" s="212" customFormat="1">
      <c r="A57" s="292"/>
      <c r="B57" s="292"/>
      <c r="C57" s="292"/>
      <c r="D57" s="292"/>
      <c r="E57" s="292"/>
      <c r="F57" s="292"/>
      <c r="G57" s="292"/>
      <c r="H57" s="292"/>
      <c r="I57" s="292"/>
      <c r="J57" s="292"/>
      <c r="K57" s="292"/>
    </row>
    <row r="58" spans="1:152" s="212" customFormat="1">
      <c r="A58" s="292"/>
      <c r="B58" s="292"/>
      <c r="C58" s="292"/>
      <c r="D58" s="292"/>
      <c r="E58" s="292"/>
      <c r="F58" s="292"/>
      <c r="G58" s="292"/>
      <c r="H58" s="292"/>
      <c r="I58" s="292"/>
      <c r="J58" s="292"/>
      <c r="K58" s="292"/>
    </row>
    <row r="59" spans="1:152" s="212" customFormat="1"/>
    <row r="60" spans="1:152" s="212" customFormat="1"/>
    <row r="61" spans="1:152" s="212" customFormat="1"/>
    <row r="62" spans="1:152" s="212" customFormat="1"/>
    <row r="63" spans="1:152" s="212" customFormat="1"/>
    <row r="64" spans="1:152" s="212" customFormat="1"/>
    <row r="65" s="212" customFormat="1"/>
    <row r="66" s="212" customFormat="1"/>
    <row r="67" s="212" customFormat="1"/>
    <row r="68" s="212" customFormat="1"/>
    <row r="69" s="212" customFormat="1"/>
    <row r="70" s="212" customFormat="1"/>
    <row r="71" s="212" customFormat="1"/>
    <row r="72" s="212" customFormat="1"/>
    <row r="73" s="212" customFormat="1"/>
    <row r="74" s="212" customFormat="1"/>
    <row r="75" s="212" customFormat="1"/>
    <row r="76" s="212" customFormat="1"/>
    <row r="77" s="212" customFormat="1"/>
    <row r="78" s="212" customFormat="1"/>
    <row r="79" s="212" customFormat="1"/>
    <row r="80" s="212" customFormat="1"/>
    <row r="81" s="212" customFormat="1"/>
    <row r="82" s="212" customFormat="1"/>
    <row r="83" s="212" customFormat="1"/>
    <row r="84" s="212" customFormat="1"/>
    <row r="85" s="212" customFormat="1"/>
    <row r="86" s="212" customFormat="1"/>
    <row r="87" s="212" customFormat="1"/>
    <row r="88" s="212" customFormat="1"/>
    <row r="89" s="212" customFormat="1"/>
    <row r="90" s="212" customFormat="1"/>
    <row r="91" s="212" customFormat="1"/>
    <row r="92" s="212" customFormat="1"/>
    <row r="93" s="212" customFormat="1"/>
    <row r="94" s="212" customFormat="1"/>
    <row r="95" s="212" customFormat="1"/>
    <row r="96" s="212" customFormat="1"/>
    <row r="97" s="212" customFormat="1"/>
    <row r="98" s="212" customFormat="1"/>
    <row r="99" s="212" customFormat="1"/>
    <row r="100" s="212" customFormat="1"/>
    <row r="101" s="212" customFormat="1"/>
    <row r="102" s="212" customFormat="1"/>
    <row r="103" s="212" customFormat="1"/>
    <row r="104" s="212" customFormat="1"/>
    <row r="105" s="212" customFormat="1"/>
    <row r="106" s="212" customFormat="1"/>
    <row r="107" s="212" customFormat="1"/>
    <row r="108" s="212" customFormat="1"/>
    <row r="109" s="212" customFormat="1"/>
    <row r="110" s="212" customFormat="1"/>
    <row r="111" s="212" customFormat="1"/>
    <row r="112" s="212" customFormat="1"/>
    <row r="113" s="212" customFormat="1"/>
    <row r="114" s="212" customFormat="1"/>
    <row r="115" s="212" customFormat="1"/>
    <row r="116" s="212" customFormat="1"/>
    <row r="117" s="212" customFormat="1"/>
    <row r="118" s="212" customFormat="1"/>
    <row r="119" s="212" customFormat="1"/>
    <row r="120" s="212" customFormat="1"/>
    <row r="121" s="212" customFormat="1"/>
    <row r="122" s="212" customFormat="1"/>
    <row r="123" s="212" customFormat="1"/>
    <row r="124" s="212" customFormat="1"/>
    <row r="125" s="212" customFormat="1"/>
    <row r="126" s="212" customFormat="1"/>
    <row r="127" s="212" customFormat="1"/>
    <row r="128" s="212" customFormat="1"/>
    <row r="129" s="212" customFormat="1"/>
    <row r="130" s="212" customFormat="1"/>
    <row r="131" s="212" customFormat="1"/>
    <row r="132" s="212" customFormat="1"/>
    <row r="133" s="212" customFormat="1"/>
    <row r="134" s="212" customFormat="1"/>
    <row r="135" s="212" customFormat="1"/>
    <row r="136" s="212" customFormat="1"/>
    <row r="137" s="212" customFormat="1"/>
    <row r="138" s="212" customFormat="1"/>
    <row r="139" s="212" customFormat="1"/>
    <row r="140" s="212" customFormat="1"/>
    <row r="141" s="212" customFormat="1"/>
    <row r="142" s="212" customFormat="1"/>
    <row r="143" s="212" customFormat="1"/>
    <row r="144" s="212" customFormat="1"/>
    <row r="145" s="212" customFormat="1"/>
    <row r="146" s="212" customFormat="1"/>
    <row r="147" s="212" customFormat="1"/>
    <row r="148" s="212" customFormat="1"/>
    <row r="149" s="212" customFormat="1"/>
    <row r="150" s="212" customFormat="1"/>
    <row r="151" s="212" customFormat="1"/>
    <row r="152" s="212" customFormat="1"/>
    <row r="153" s="212" customFormat="1"/>
    <row r="154" s="212" customFormat="1"/>
    <row r="155" s="212" customFormat="1"/>
    <row r="156" s="212" customFormat="1"/>
    <row r="157" s="212" customFormat="1"/>
    <row r="158" s="212" customFormat="1"/>
    <row r="159" s="212" customFormat="1"/>
    <row r="160" s="212" customFormat="1"/>
    <row r="161" s="212" customFormat="1"/>
    <row r="162" s="212" customFormat="1"/>
    <row r="163" s="212" customFormat="1"/>
    <row r="164" s="212" customFormat="1"/>
    <row r="165" s="212" customFormat="1"/>
    <row r="166" s="212" customFormat="1"/>
    <row r="167" s="212" customFormat="1"/>
    <row r="168" s="212" customFormat="1"/>
    <row r="169" s="212" customFormat="1"/>
    <row r="170" s="212" customFormat="1"/>
    <row r="171" s="212" customFormat="1"/>
    <row r="172" s="212" customFormat="1"/>
    <row r="173" s="212" customFormat="1"/>
    <row r="174" s="212" customFormat="1"/>
    <row r="175" s="212" customFormat="1"/>
    <row r="176" s="212" customFormat="1"/>
    <row r="177" s="212" customFormat="1"/>
    <row r="178" s="212" customFormat="1"/>
    <row r="179" s="212" customFormat="1"/>
    <row r="180" s="212" customFormat="1"/>
    <row r="181" s="212" customFormat="1"/>
    <row r="182" s="212" customFormat="1"/>
    <row r="183" s="212" customFormat="1"/>
    <row r="184" s="212" customFormat="1"/>
    <row r="185" s="212" customFormat="1"/>
    <row r="186" s="212" customFormat="1"/>
    <row r="187" s="212" customFormat="1"/>
    <row r="188" s="212" customFormat="1"/>
    <row r="189" s="212" customFormat="1"/>
    <row r="190" s="212" customFormat="1"/>
    <row r="191" s="212" customFormat="1"/>
    <row r="192" s="212" customFormat="1"/>
    <row r="193" s="212" customFormat="1"/>
    <row r="194" s="212" customFormat="1"/>
    <row r="195" s="212" customFormat="1"/>
    <row r="196" s="212" customFormat="1"/>
    <row r="197" s="212" customFormat="1"/>
    <row r="198" s="212" customFormat="1"/>
    <row r="199" s="212" customFormat="1"/>
    <row r="200" s="212" customFormat="1"/>
    <row r="201" s="212" customFormat="1"/>
    <row r="202" s="212" customFormat="1"/>
    <row r="203" s="212" customFormat="1"/>
    <row r="204" s="212" customFormat="1"/>
    <row r="205" s="212" customFormat="1"/>
    <row r="206" s="212" customFormat="1"/>
    <row r="207" s="212" customFormat="1"/>
    <row r="208" s="212" customFormat="1"/>
    <row r="209" s="212" customFormat="1"/>
    <row r="210" s="212" customFormat="1"/>
    <row r="211" s="212" customFormat="1"/>
    <row r="212" s="212" customFormat="1"/>
    <row r="213" s="212" customFormat="1"/>
    <row r="214" s="212" customFormat="1"/>
    <row r="215" s="212" customFormat="1"/>
    <row r="216" s="212" customFormat="1"/>
    <row r="217" s="212" customFormat="1"/>
    <row r="218" s="212" customFormat="1"/>
    <row r="219" s="212" customFormat="1"/>
    <row r="220" s="212" customFormat="1"/>
    <row r="221" s="212" customFormat="1"/>
    <row r="222" s="212" customFormat="1"/>
    <row r="223" s="212" customFormat="1"/>
    <row r="224" s="212" customFormat="1"/>
    <row r="225" s="212" customFormat="1"/>
    <row r="226" s="212" customFormat="1"/>
    <row r="227" s="212" customFormat="1"/>
    <row r="228" s="212" customFormat="1"/>
    <row r="229" s="212" customFormat="1"/>
    <row r="230" s="212" customFormat="1"/>
    <row r="231" s="212" customFormat="1"/>
    <row r="232" s="212" customFormat="1"/>
    <row r="233" s="212" customFormat="1"/>
    <row r="234" s="212" customFormat="1"/>
    <row r="235" s="212" customFormat="1"/>
    <row r="236" s="212" customFormat="1"/>
    <row r="237" s="212" customFormat="1"/>
    <row r="238" s="212" customFormat="1"/>
    <row r="239" s="212" customFormat="1"/>
    <row r="240" s="212" customFormat="1"/>
    <row r="241" s="212" customFormat="1"/>
    <row r="242" s="212" customFormat="1"/>
    <row r="243" s="212" customFormat="1"/>
    <row r="244" s="212" customFormat="1"/>
    <row r="245" s="212" customFormat="1"/>
    <row r="246" s="212" customFormat="1"/>
    <row r="247" s="212" customFormat="1"/>
    <row r="248" s="212" customFormat="1"/>
    <row r="249" s="212" customFormat="1"/>
    <row r="250" s="212" customFormat="1"/>
    <row r="251" s="212" customFormat="1"/>
    <row r="252" s="212" customFormat="1"/>
    <row r="253" s="212" customFormat="1"/>
    <row r="254" s="212" customFormat="1"/>
    <row r="255" s="212" customFormat="1"/>
    <row r="256" s="212" customFormat="1"/>
    <row r="257" s="212" customFormat="1"/>
    <row r="258" s="212" customFormat="1"/>
    <row r="259" s="212" customFormat="1"/>
    <row r="260" s="212" customFormat="1"/>
    <row r="261" s="212" customFormat="1"/>
    <row r="262" s="212" customFormat="1"/>
    <row r="263" s="212" customFormat="1"/>
    <row r="264" s="212" customFormat="1"/>
    <row r="265" s="212" customFormat="1"/>
    <row r="266" s="212" customFormat="1"/>
    <row r="267" s="212" customFormat="1"/>
    <row r="268" s="212" customFormat="1"/>
    <row r="269" s="212" customFormat="1"/>
    <row r="270" s="212" customFormat="1"/>
    <row r="271" s="212" customFormat="1"/>
    <row r="272" s="212" customFormat="1"/>
    <row r="273" s="212" customFormat="1"/>
    <row r="274" s="212" customFormat="1"/>
    <row r="275" s="212" customFormat="1"/>
    <row r="276" s="212" customFormat="1"/>
    <row r="277" s="212" customFormat="1"/>
    <row r="278" s="212" customFormat="1"/>
    <row r="279" s="212" customFormat="1"/>
    <row r="280" s="212" customFormat="1"/>
    <row r="281" s="212" customFormat="1"/>
    <row r="282" s="212" customFormat="1"/>
    <row r="283" s="212" customFormat="1"/>
    <row r="284" s="212" customFormat="1"/>
    <row r="285" s="212" customFormat="1"/>
    <row r="286" s="212" customFormat="1"/>
    <row r="287" s="212" customFormat="1"/>
    <row r="288" s="212" customFormat="1"/>
    <row r="289" s="212" customFormat="1"/>
    <row r="290" s="212" customFormat="1"/>
    <row r="291" s="212" customFormat="1"/>
    <row r="292" s="212" customFormat="1"/>
    <row r="293" s="212" customFormat="1"/>
    <row r="294" s="212" customFormat="1"/>
    <row r="295" s="212" customFormat="1"/>
    <row r="296" s="212" customFormat="1"/>
    <row r="297" s="212" customFormat="1"/>
    <row r="298" s="212" customFormat="1"/>
    <row r="299" s="212" customFormat="1"/>
    <row r="300" s="212" customFormat="1"/>
    <row r="301" s="212" customFormat="1"/>
    <row r="302" s="212" customFormat="1"/>
    <row r="303" s="212" customFormat="1"/>
    <row r="304" s="212" customFormat="1"/>
    <row r="305" s="212" customFormat="1"/>
    <row r="306" s="212" customFormat="1"/>
    <row r="307" s="212" customFormat="1"/>
    <row r="308" s="212" customFormat="1"/>
    <row r="309" s="212" customFormat="1"/>
    <row r="310" s="212" customFormat="1"/>
    <row r="311" s="212" customFormat="1"/>
    <row r="312" s="212" customFormat="1"/>
    <row r="313" s="212" customFormat="1"/>
    <row r="314" s="212" customFormat="1"/>
    <row r="315" s="212" customFormat="1"/>
    <row r="316" s="212" customFormat="1"/>
    <row r="317" s="212" customFormat="1"/>
    <row r="318" s="212" customFormat="1"/>
    <row r="319" s="212" customFormat="1"/>
    <row r="320" s="212" customFormat="1"/>
    <row r="321" s="212" customFormat="1"/>
    <row r="322" s="212" customFormat="1"/>
    <row r="323" s="212" customFormat="1"/>
    <row r="324" s="212" customFormat="1"/>
    <row r="325" s="212" customFormat="1"/>
    <row r="326" s="212" customFormat="1"/>
    <row r="327" s="212" customFormat="1"/>
    <row r="328" s="212" customFormat="1"/>
    <row r="329" s="212" customFormat="1"/>
    <row r="330" s="212" customFormat="1"/>
    <row r="331" s="212" customFormat="1"/>
    <row r="332" s="212" customFormat="1"/>
    <row r="333" s="212" customFormat="1"/>
    <row r="334" s="212" customFormat="1"/>
    <row r="335" s="212" customFormat="1"/>
    <row r="336" s="212" customFormat="1"/>
    <row r="337" s="212" customFormat="1"/>
    <row r="338" s="212" customFormat="1"/>
    <row r="339" s="212" customFormat="1"/>
    <row r="340" s="212" customFormat="1"/>
    <row r="341" s="212" customFormat="1"/>
    <row r="342" s="212" customFormat="1"/>
    <row r="343" s="212" customFormat="1"/>
    <row r="344" s="212" customFormat="1"/>
    <row r="345" s="212" customFormat="1"/>
    <row r="346" s="212" customFormat="1"/>
    <row r="347" s="212" customFormat="1"/>
    <row r="348" s="212" customFormat="1"/>
    <row r="349" s="212" customFormat="1"/>
    <row r="350" s="212" customFormat="1"/>
    <row r="351" s="212" customFormat="1"/>
    <row r="352" s="212" customFormat="1"/>
    <row r="353" s="212" customFormat="1"/>
    <row r="354" s="212" customFormat="1"/>
    <row r="355" s="212" customFormat="1"/>
    <row r="356" s="212" customFormat="1"/>
    <row r="357" s="212" customFormat="1"/>
    <row r="358" s="212" customFormat="1"/>
    <row r="359" s="212" customFormat="1"/>
    <row r="360" s="212" customFormat="1"/>
    <row r="361" s="212" customFormat="1"/>
    <row r="362" s="212" customFormat="1"/>
    <row r="363" s="212" customFormat="1"/>
    <row r="364" s="212" customFormat="1"/>
    <row r="365" s="212" customFormat="1"/>
    <row r="366" s="212" customFormat="1"/>
    <row r="367" s="212" customFormat="1"/>
    <row r="368" s="212" customFormat="1"/>
    <row r="369" s="212" customFormat="1"/>
    <row r="370" s="212" customFormat="1"/>
    <row r="371" s="212" customFormat="1"/>
    <row r="372" s="212" customFormat="1"/>
    <row r="373" s="212" customFormat="1"/>
    <row r="374" s="212" customFormat="1"/>
    <row r="375" s="212" customFormat="1"/>
    <row r="376" s="212" customFormat="1"/>
    <row r="377" s="212" customFormat="1"/>
    <row r="378" s="212" customFormat="1"/>
    <row r="379" s="212" customFormat="1"/>
    <row r="380" s="212" customFormat="1"/>
    <row r="381" s="212" customFormat="1"/>
    <row r="382" s="212" customFormat="1"/>
    <row r="383" s="212" customFormat="1"/>
    <row r="384" s="212" customFormat="1"/>
    <row r="385" s="212" customFormat="1"/>
    <row r="386" s="212" customFormat="1"/>
    <row r="387" s="212" customFormat="1"/>
    <row r="388" s="212" customFormat="1"/>
    <row r="389" s="212" customFormat="1"/>
    <row r="390" s="212" customFormat="1"/>
    <row r="391" s="212" customFormat="1"/>
    <row r="392" s="212" customFormat="1"/>
    <row r="393" s="212" customFormat="1"/>
    <row r="394" s="212" customFormat="1"/>
    <row r="395" s="212" customFormat="1"/>
    <row r="396" s="212" customFormat="1"/>
    <row r="397" s="212" customFormat="1"/>
    <row r="398" s="212" customFormat="1"/>
    <row r="399" s="212" customFormat="1"/>
    <row r="400" s="212" customFormat="1"/>
    <row r="401" s="212" customFormat="1"/>
    <row r="402" s="212" customFormat="1"/>
    <row r="403" s="212" customFormat="1"/>
    <row r="404" s="212" customFormat="1"/>
    <row r="405" s="212" customFormat="1"/>
    <row r="406" s="212" customFormat="1"/>
    <row r="407" s="212" customFormat="1"/>
    <row r="408" s="212" customFormat="1"/>
    <row r="409" s="212" customFormat="1"/>
    <row r="410" s="212" customFormat="1"/>
    <row r="411" s="212" customFormat="1"/>
    <row r="412" s="212" customFormat="1"/>
    <row r="413" s="212" customFormat="1"/>
    <row r="414" s="212" customFormat="1"/>
    <row r="415" s="212" customFormat="1"/>
    <row r="416" s="212" customFormat="1"/>
    <row r="417" s="212" customFormat="1"/>
    <row r="418" s="212" customFormat="1"/>
    <row r="419" s="212" customFormat="1"/>
    <row r="420" s="212" customFormat="1"/>
    <row r="421" s="212" customFormat="1"/>
    <row r="422" s="212" customFormat="1"/>
    <row r="423" s="212" customFormat="1"/>
    <row r="424" s="212" customFormat="1"/>
    <row r="425" s="212" customFormat="1"/>
    <row r="426" s="212" customFormat="1"/>
    <row r="427" s="212" customFormat="1"/>
    <row r="428" s="212" customFormat="1"/>
    <row r="429" s="212" customFormat="1"/>
    <row r="430" s="212" customFormat="1"/>
    <row r="431" s="212" customFormat="1"/>
    <row r="432" s="212" customFormat="1"/>
    <row r="433" s="212" customFormat="1"/>
    <row r="434" s="212" customFormat="1"/>
    <row r="435" s="212" customFormat="1"/>
    <row r="436" s="212" customFormat="1"/>
    <row r="437" s="212" customFormat="1"/>
    <row r="438" s="212" customFormat="1"/>
    <row r="439" s="212" customFormat="1"/>
    <row r="440" s="212" customFormat="1"/>
    <row r="441" s="212" customFormat="1"/>
    <row r="442" s="212" customFormat="1"/>
    <row r="443" s="212" customFormat="1"/>
    <row r="444" s="212" customFormat="1"/>
    <row r="445" s="212" customFormat="1"/>
    <row r="446" s="212" customFormat="1"/>
    <row r="447" s="212" customFormat="1"/>
    <row r="448" s="212" customFormat="1"/>
    <row r="449" s="212" customFormat="1"/>
    <row r="450" s="212" customFormat="1"/>
    <row r="451" s="212" customFormat="1"/>
    <row r="452" s="212" customFormat="1"/>
    <row r="453" s="212" customFormat="1"/>
    <row r="454" s="212" customFormat="1"/>
    <row r="455" s="212" customFormat="1"/>
    <row r="456" s="212" customFormat="1"/>
    <row r="457" s="212" customFormat="1"/>
    <row r="458" s="212" customFormat="1"/>
    <row r="459" s="212" customFormat="1"/>
    <row r="460" s="212" customFormat="1"/>
    <row r="461" s="212" customFormat="1"/>
    <row r="462" s="212" customFormat="1"/>
    <row r="463" s="212" customFormat="1"/>
    <row r="464" s="212" customFormat="1"/>
    <row r="465" s="212" customFormat="1"/>
    <row r="466" s="212" customFormat="1"/>
    <row r="467" s="212" customFormat="1"/>
    <row r="468" s="212" customFormat="1"/>
    <row r="469" s="212" customFormat="1"/>
    <row r="470" s="212" customFormat="1"/>
    <row r="471" s="212" customFormat="1"/>
    <row r="472" s="212" customFormat="1"/>
    <row r="473" s="212" customFormat="1"/>
    <row r="474" s="212" customFormat="1"/>
    <row r="475" s="212" customFormat="1"/>
    <row r="476" s="212" customFormat="1"/>
    <row r="477" s="212" customFormat="1"/>
    <row r="478" s="212" customFormat="1"/>
    <row r="479" s="212" customFormat="1"/>
    <row r="480" s="212" customFormat="1"/>
    <row r="481" s="212" customFormat="1"/>
    <row r="482" s="212" customFormat="1"/>
    <row r="483" s="212" customFormat="1"/>
    <row r="484" s="212" customFormat="1"/>
    <row r="485" s="212" customFormat="1"/>
    <row r="486" s="212" customFormat="1"/>
    <row r="487" s="212" customFormat="1"/>
    <row r="488" s="212" customFormat="1"/>
    <row r="489" s="212" customFormat="1"/>
    <row r="490" s="212" customFormat="1"/>
    <row r="491" s="212" customFormat="1"/>
    <row r="492" s="212" customFormat="1"/>
    <row r="493" s="212" customFormat="1"/>
    <row r="494" s="212" customFormat="1"/>
    <row r="495" s="212" customFormat="1"/>
    <row r="496" s="212" customFormat="1"/>
    <row r="497" s="212" customFormat="1"/>
    <row r="498" s="212" customFormat="1"/>
    <row r="499" s="212" customFormat="1"/>
    <row r="500" s="212" customFormat="1"/>
    <row r="501" s="212" customFormat="1"/>
    <row r="502" s="212" customFormat="1"/>
    <row r="503" s="212" customFormat="1"/>
    <row r="504" s="212" customFormat="1"/>
    <row r="505" s="212" customFormat="1"/>
    <row r="506" s="212" customFormat="1"/>
    <row r="507" s="212" customFormat="1"/>
    <row r="508" s="212" customFormat="1"/>
    <row r="509" s="212" customFormat="1"/>
    <row r="510" s="212" customFormat="1"/>
    <row r="511" s="212" customFormat="1"/>
    <row r="512" s="212" customFormat="1"/>
    <row r="513" spans="1:10" s="212" customFormat="1"/>
    <row r="514" spans="1:10" s="212" customFormat="1"/>
    <row r="515" spans="1:10" s="212" customFormat="1"/>
    <row r="516" spans="1:10" s="212" customFormat="1"/>
    <row r="517" spans="1:10" s="212" customFormat="1"/>
    <row r="518" spans="1:10" s="212" customFormat="1"/>
    <row r="519" spans="1:10" s="212" customFormat="1"/>
    <row r="520" spans="1:10" s="212" customFormat="1"/>
    <row r="521" spans="1:10" s="212" customFormat="1"/>
    <row r="522" spans="1:10" s="212" customFormat="1"/>
    <row r="523" spans="1:10" s="212" customFormat="1"/>
    <row r="524" spans="1:10" s="212" customFormat="1"/>
    <row r="525" spans="1:10" s="212" customFormat="1"/>
    <row r="526" spans="1:10" s="212" customFormat="1"/>
    <row r="527" spans="1:10" s="212" customFormat="1">
      <c r="A527"/>
      <c r="B527"/>
      <c r="C527"/>
      <c r="D527"/>
      <c r="E527"/>
      <c r="F527"/>
      <c r="G527"/>
      <c r="H527"/>
      <c r="I527"/>
      <c r="J527"/>
    </row>
  </sheetData>
  <sheetProtection sheet="1" objects="1" scenarios="1"/>
  <mergeCells count="14">
    <mergeCell ref="I54:J54"/>
    <mergeCell ref="A48:K49"/>
    <mergeCell ref="A37:J37"/>
    <mergeCell ref="A47:J47"/>
    <mergeCell ref="I50:J50"/>
    <mergeCell ref="I53:J53"/>
    <mergeCell ref="A31:J31"/>
    <mergeCell ref="A43:J44"/>
    <mergeCell ref="A42:J42"/>
    <mergeCell ref="A5:K9"/>
    <mergeCell ref="A13:K16"/>
    <mergeCell ref="A20:K21"/>
    <mergeCell ref="A34:K36"/>
    <mergeCell ref="A38:K39"/>
  </mergeCells>
  <pageMargins left="0.5" right="0.5" top="0.5" bottom="0.5" header="0.3" footer="0.3"/>
  <pageSetup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123"/>
  <sheetViews>
    <sheetView showGridLines="0" view="pageBreakPreview" topLeftCell="A19" zoomScaleNormal="100" zoomScaleSheetLayoutView="100" workbookViewId="0">
      <selection activeCell="D38" sqref="D38"/>
    </sheetView>
  </sheetViews>
  <sheetFormatPr defaultColWidth="9.140625" defaultRowHeight="12.75"/>
  <cols>
    <col min="1" max="21" width="6.42578125" style="84" customWidth="1"/>
    <col min="22" max="16384" width="9.140625" style="84"/>
  </cols>
  <sheetData>
    <row r="1" spans="1:29">
      <c r="I1" s="87"/>
      <c r="K1" s="160"/>
      <c r="L1" s="160"/>
      <c r="O1" s="342" t="s">
        <v>0</v>
      </c>
      <c r="P1" s="342"/>
      <c r="Q1" s="342"/>
      <c r="R1" s="343">
        <f>'[1]Application Cover'!B38</f>
        <v>0</v>
      </c>
      <c r="S1" s="343"/>
      <c r="T1" s="343"/>
      <c r="U1" s="343"/>
      <c r="V1" s="85"/>
      <c r="W1" s="85"/>
      <c r="X1" s="85"/>
      <c r="Y1" s="85"/>
      <c r="Z1" s="85"/>
      <c r="AA1" s="85"/>
      <c r="AB1" s="85"/>
      <c r="AC1" s="85"/>
    </row>
    <row r="2" spans="1:29" ht="18" customHeight="1">
      <c r="A2" s="344" t="str">
        <f>'[1]Application Cover'!A4:J4</f>
        <v xml:space="preserve"> Premium Efficiency Motor Rebate - Retrofit</v>
      </c>
      <c r="B2" s="344"/>
      <c r="C2" s="344"/>
      <c r="D2" s="344"/>
      <c r="E2" s="344"/>
      <c r="F2" s="344"/>
      <c r="G2" s="344"/>
      <c r="H2" s="344"/>
      <c r="I2" s="344"/>
      <c r="J2" s="344"/>
      <c r="K2" s="344"/>
      <c r="L2" s="344"/>
      <c r="M2" s="344"/>
      <c r="N2" s="344"/>
      <c r="O2" s="344"/>
      <c r="P2" s="344"/>
      <c r="Q2" s="344"/>
      <c r="R2" s="344"/>
      <c r="S2" s="344"/>
      <c r="T2" s="344"/>
      <c r="U2" s="344"/>
      <c r="V2" s="85"/>
      <c r="W2" s="85"/>
      <c r="X2" s="85"/>
      <c r="Y2" s="85"/>
      <c r="Z2" s="85"/>
      <c r="AA2" s="85"/>
      <c r="AB2" s="85"/>
      <c r="AC2" s="85"/>
    </row>
    <row r="3" spans="1:29" ht="18" customHeight="1">
      <c r="A3" s="344" t="str">
        <f>'[1]Application Cover'!A5:J5</f>
        <v>2016 Rebate Application</v>
      </c>
      <c r="B3" s="344"/>
      <c r="C3" s="344"/>
      <c r="D3" s="344"/>
      <c r="E3" s="344"/>
      <c r="F3" s="344"/>
      <c r="G3" s="344"/>
      <c r="H3" s="344"/>
      <c r="I3" s="344"/>
      <c r="J3" s="344"/>
      <c r="K3" s="344"/>
      <c r="L3" s="344"/>
      <c r="M3" s="344"/>
      <c r="N3" s="344"/>
      <c r="O3" s="344"/>
      <c r="P3" s="344"/>
      <c r="Q3" s="344"/>
      <c r="R3" s="344"/>
      <c r="S3" s="344"/>
      <c r="T3" s="344"/>
      <c r="U3" s="344"/>
      <c r="V3" s="85"/>
      <c r="W3" s="85"/>
      <c r="X3" s="85"/>
      <c r="Y3" s="85"/>
      <c r="Z3" s="85"/>
      <c r="AA3" s="85"/>
      <c r="AB3" s="85"/>
      <c r="AC3" s="85"/>
    </row>
    <row r="4" spans="1:29" ht="15">
      <c r="A4" s="345" t="str">
        <f>'[1]Application Cover'!A6:J6</f>
        <v>(COOPERATIVE), Address, Phone</v>
      </c>
      <c r="B4" s="345"/>
      <c r="C4" s="345"/>
      <c r="D4" s="345"/>
      <c r="E4" s="345"/>
      <c r="F4" s="345"/>
      <c r="G4" s="345"/>
      <c r="H4" s="345"/>
      <c r="I4" s="345"/>
      <c r="J4" s="345"/>
      <c r="K4" s="345"/>
      <c r="L4" s="345"/>
      <c r="M4" s="345"/>
      <c r="N4" s="345"/>
      <c r="O4" s="345"/>
      <c r="P4" s="345"/>
      <c r="Q4" s="345"/>
      <c r="R4" s="345"/>
      <c r="S4" s="345"/>
      <c r="T4" s="345"/>
      <c r="U4" s="345"/>
      <c r="V4" s="85"/>
      <c r="W4" s="85"/>
      <c r="X4" s="85"/>
      <c r="Y4" s="85"/>
      <c r="Z4" s="85"/>
      <c r="AA4" s="85"/>
      <c r="AB4" s="85"/>
      <c r="AC4" s="85"/>
    </row>
    <row r="5" spans="1:29">
      <c r="A5" s="161"/>
      <c r="B5" s="161"/>
      <c r="C5" s="161"/>
      <c r="D5" s="161"/>
      <c r="E5" s="161"/>
      <c r="F5" s="161"/>
      <c r="G5" s="161"/>
      <c r="H5" s="161"/>
      <c r="I5" s="161"/>
      <c r="J5" s="161"/>
      <c r="K5" s="161"/>
      <c r="L5" s="161"/>
      <c r="M5" s="161"/>
      <c r="N5" s="161"/>
      <c r="O5" s="161"/>
      <c r="P5" s="161"/>
      <c r="Q5" s="161"/>
      <c r="R5" s="161"/>
      <c r="S5" s="161"/>
      <c r="T5" s="161"/>
      <c r="U5" s="161"/>
      <c r="V5" s="85"/>
      <c r="W5" s="85"/>
      <c r="X5" s="85"/>
      <c r="Y5" s="85"/>
      <c r="Z5" s="85"/>
      <c r="AA5" s="85"/>
      <c r="AB5" s="85"/>
      <c r="AC5" s="85"/>
    </row>
    <row r="6" spans="1:29" s="83" customFormat="1">
      <c r="A6" s="86"/>
      <c r="B6" s="86"/>
      <c r="C6" s="86"/>
      <c r="D6" s="86"/>
      <c r="E6" s="86"/>
      <c r="F6" s="86"/>
      <c r="G6" s="86"/>
      <c r="H6" s="86"/>
      <c r="I6" s="86"/>
      <c r="J6" s="86"/>
      <c r="K6" s="86"/>
      <c r="L6" s="86"/>
      <c r="M6" s="86"/>
      <c r="N6" s="86"/>
      <c r="O6" s="86"/>
      <c r="P6" s="86"/>
      <c r="Q6" s="86"/>
      <c r="R6" s="86"/>
      <c r="S6" s="86"/>
      <c r="T6" s="86"/>
      <c r="U6" s="86"/>
    </row>
    <row r="7" spans="1:29">
      <c r="A7" s="162" t="s">
        <v>94</v>
      </c>
      <c r="B7" s="163"/>
      <c r="C7" s="164"/>
      <c r="D7" s="164"/>
      <c r="E7" s="341">
        <f>'[1]Application Cover'!C10</f>
        <v>0</v>
      </c>
      <c r="F7" s="341"/>
      <c r="G7" s="341"/>
      <c r="H7" s="341"/>
      <c r="I7" s="341"/>
      <c r="J7" s="341"/>
      <c r="K7" s="341"/>
      <c r="L7" s="341"/>
      <c r="M7" s="341"/>
      <c r="N7" s="341"/>
      <c r="O7" s="341"/>
      <c r="P7" s="341"/>
      <c r="Q7" s="341"/>
      <c r="R7" s="341"/>
      <c r="S7" s="341"/>
      <c r="T7" s="341"/>
      <c r="U7" s="341"/>
      <c r="V7" s="85"/>
      <c r="W7" s="85"/>
      <c r="X7" s="85"/>
      <c r="Y7" s="85"/>
      <c r="Z7" s="85"/>
      <c r="AA7" s="85"/>
      <c r="AB7" s="85"/>
      <c r="AC7" s="85"/>
    </row>
    <row r="8" spans="1:29">
      <c r="V8" s="165" t="s">
        <v>95</v>
      </c>
      <c r="W8" s="85"/>
      <c r="X8" s="85"/>
      <c r="Y8" s="85"/>
      <c r="Z8" s="85"/>
      <c r="AA8" s="85"/>
      <c r="AB8" s="85"/>
      <c r="AC8" s="85"/>
    </row>
    <row r="9" spans="1:29" s="83" customFormat="1" ht="63.75">
      <c r="A9" s="166" t="s">
        <v>81</v>
      </c>
      <c r="B9" s="167"/>
      <c r="C9" s="167"/>
      <c r="D9" s="167"/>
      <c r="E9" s="167"/>
      <c r="F9" s="167"/>
      <c r="G9" s="167"/>
      <c r="H9" s="167"/>
      <c r="I9" s="167"/>
      <c r="J9" s="167"/>
      <c r="K9" s="167"/>
      <c r="L9" s="167"/>
      <c r="M9" s="167"/>
      <c r="N9" s="167"/>
      <c r="O9" s="167"/>
      <c r="P9" s="167"/>
      <c r="Q9" s="167"/>
      <c r="R9" s="167"/>
      <c r="S9" s="167"/>
      <c r="T9" s="167"/>
      <c r="U9" s="167"/>
      <c r="V9" s="168" t="s">
        <v>60</v>
      </c>
      <c r="W9" s="168" t="s">
        <v>82</v>
      </c>
      <c r="X9" s="168" t="s">
        <v>96</v>
      </c>
      <c r="Y9" s="168" t="s">
        <v>97</v>
      </c>
      <c r="Z9" s="168" t="s">
        <v>98</v>
      </c>
      <c r="AA9" s="169" t="s">
        <v>99</v>
      </c>
      <c r="AB9" s="170" t="s">
        <v>100</v>
      </c>
    </row>
    <row r="10" spans="1:29">
      <c r="A10" s="338" t="s">
        <v>101</v>
      </c>
      <c r="B10" s="339"/>
      <c r="C10" s="339"/>
      <c r="D10" s="339"/>
      <c r="E10" s="339"/>
      <c r="F10" s="339"/>
      <c r="G10" s="340"/>
      <c r="H10" s="338" t="s">
        <v>102</v>
      </c>
      <c r="I10" s="339"/>
      <c r="J10" s="339"/>
      <c r="K10" s="339"/>
      <c r="L10" s="339"/>
      <c r="M10" s="339"/>
      <c r="N10" s="340"/>
      <c r="O10" s="338" t="s">
        <v>103</v>
      </c>
      <c r="P10" s="339"/>
      <c r="Q10" s="339"/>
      <c r="R10" s="339"/>
      <c r="S10" s="339"/>
      <c r="T10" s="339"/>
      <c r="U10" s="340"/>
      <c r="V10" s="171">
        <v>1</v>
      </c>
      <c r="W10" s="171">
        <v>1200</v>
      </c>
      <c r="X10" s="171" t="s">
        <v>104</v>
      </c>
      <c r="Y10" s="172">
        <v>0.82499999999999996</v>
      </c>
      <c r="Z10" s="172">
        <v>0.76300000000000001</v>
      </c>
      <c r="AA10" s="173">
        <v>271</v>
      </c>
      <c r="AB10" s="174"/>
      <c r="AC10" s="85"/>
    </row>
    <row r="11" spans="1:29" ht="17.25" customHeight="1">
      <c r="A11" s="336" t="s">
        <v>38</v>
      </c>
      <c r="B11" s="331" t="s">
        <v>86</v>
      </c>
      <c r="C11" s="331" t="s">
        <v>87</v>
      </c>
      <c r="D11" s="333" t="s">
        <v>105</v>
      </c>
      <c r="E11" s="333" t="s">
        <v>106</v>
      </c>
      <c r="F11" s="327" t="s">
        <v>90</v>
      </c>
      <c r="G11" s="327"/>
      <c r="H11" s="327" t="s">
        <v>38</v>
      </c>
      <c r="I11" s="331" t="s">
        <v>86</v>
      </c>
      <c r="J11" s="331" t="s">
        <v>87</v>
      </c>
      <c r="K11" s="333" t="s">
        <v>105</v>
      </c>
      <c r="L11" s="333" t="s">
        <v>106</v>
      </c>
      <c r="M11" s="327" t="s">
        <v>90</v>
      </c>
      <c r="N11" s="327"/>
      <c r="O11" s="327" t="s">
        <v>38</v>
      </c>
      <c r="P11" s="331" t="s">
        <v>86</v>
      </c>
      <c r="Q11" s="331" t="s">
        <v>87</v>
      </c>
      <c r="R11" s="333" t="s">
        <v>105</v>
      </c>
      <c r="S11" s="333" t="s">
        <v>106</v>
      </c>
      <c r="T11" s="327" t="s">
        <v>90</v>
      </c>
      <c r="U11" s="327"/>
      <c r="V11" s="175">
        <v>1.5</v>
      </c>
      <c r="W11" s="175">
        <v>1200</v>
      </c>
      <c r="X11" s="175" t="s">
        <v>104</v>
      </c>
      <c r="Y11" s="176">
        <v>0.86499999999999999</v>
      </c>
      <c r="Z11" s="176">
        <v>0.77400000000000002</v>
      </c>
      <c r="AA11" s="173">
        <v>300.05</v>
      </c>
      <c r="AB11" s="174"/>
      <c r="AC11" s="85"/>
    </row>
    <row r="12" spans="1:29" ht="14.25" customHeight="1">
      <c r="A12" s="337"/>
      <c r="B12" s="332"/>
      <c r="C12" s="332"/>
      <c r="D12" s="334"/>
      <c r="E12" s="335"/>
      <c r="F12" s="177" t="s">
        <v>5</v>
      </c>
      <c r="G12" s="177" t="s">
        <v>6</v>
      </c>
      <c r="H12" s="328"/>
      <c r="I12" s="332"/>
      <c r="J12" s="332"/>
      <c r="K12" s="334"/>
      <c r="L12" s="335"/>
      <c r="M12" s="177" t="s">
        <v>5</v>
      </c>
      <c r="N12" s="177" t="s">
        <v>6</v>
      </c>
      <c r="O12" s="328"/>
      <c r="P12" s="332"/>
      <c r="Q12" s="332"/>
      <c r="R12" s="334"/>
      <c r="S12" s="335"/>
      <c r="T12" s="177" t="s">
        <v>5</v>
      </c>
      <c r="U12" s="177" t="s">
        <v>6</v>
      </c>
      <c r="V12" s="175">
        <v>2</v>
      </c>
      <c r="W12" s="175">
        <v>1200</v>
      </c>
      <c r="X12" s="175" t="s">
        <v>104</v>
      </c>
      <c r="Y12" s="176">
        <v>0.875</v>
      </c>
      <c r="Z12" s="176">
        <v>0.78500000000000003</v>
      </c>
      <c r="AA12" s="173">
        <v>327.8</v>
      </c>
      <c r="AB12" s="174"/>
      <c r="AC12" s="85"/>
    </row>
    <row r="13" spans="1:29">
      <c r="A13" s="178">
        <v>1</v>
      </c>
      <c r="B13" s="179">
        <v>0</v>
      </c>
      <c r="C13" s="179">
        <v>0</v>
      </c>
      <c r="D13" s="180">
        <v>76.3</v>
      </c>
      <c r="E13" s="181">
        <v>82.5</v>
      </c>
      <c r="F13" s="182">
        <f t="shared" ref="F13:F31" si="0">IF(B13&gt;0,((A13*0.746*0.75)/(D13/100))-((A13*0.746*0.75)/(E13/100)),0)*B13</f>
        <v>0</v>
      </c>
      <c r="G13" s="183">
        <f t="shared" ref="G13:G31" si="1">C13*F13</f>
        <v>0</v>
      </c>
      <c r="H13" s="178">
        <v>1</v>
      </c>
      <c r="I13" s="179">
        <v>0</v>
      </c>
      <c r="J13" s="179">
        <v>0</v>
      </c>
      <c r="K13" s="180">
        <v>76.3</v>
      </c>
      <c r="L13" s="181">
        <v>85.5</v>
      </c>
      <c r="M13" s="182">
        <f>IF(I13&gt;0,((H13*0.746*0.75)/(K13/100))-((H13*0.746*0.75)/(L13/100)),0)*I13</f>
        <v>0</v>
      </c>
      <c r="N13" s="183">
        <f>J13*M13</f>
        <v>0</v>
      </c>
      <c r="O13" s="178">
        <v>1</v>
      </c>
      <c r="P13" s="179">
        <v>0</v>
      </c>
      <c r="Q13" s="179">
        <v>0</v>
      </c>
      <c r="R13" s="180">
        <v>76.3</v>
      </c>
      <c r="S13" s="181">
        <v>77</v>
      </c>
      <c r="T13" s="182"/>
      <c r="U13" s="183"/>
      <c r="V13" s="175">
        <v>3</v>
      </c>
      <c r="W13" s="175">
        <v>1200</v>
      </c>
      <c r="X13" s="175" t="s">
        <v>104</v>
      </c>
      <c r="Y13" s="176">
        <v>0.88500000000000001</v>
      </c>
      <c r="Z13" s="176">
        <v>0.80599999999999994</v>
      </c>
      <c r="AA13" s="173">
        <v>434.2</v>
      </c>
      <c r="AB13" s="174"/>
      <c r="AC13" s="85"/>
    </row>
    <row r="14" spans="1:29">
      <c r="A14" s="178">
        <v>1.5</v>
      </c>
      <c r="B14" s="179">
        <v>0</v>
      </c>
      <c r="C14" s="179">
        <v>0</v>
      </c>
      <c r="D14" s="180">
        <v>77.400000000000006</v>
      </c>
      <c r="E14" s="181">
        <v>86.5</v>
      </c>
      <c r="F14" s="182">
        <f t="shared" si="0"/>
        <v>0</v>
      </c>
      <c r="G14" s="183">
        <f t="shared" si="1"/>
        <v>0</v>
      </c>
      <c r="H14" s="178">
        <v>1.5</v>
      </c>
      <c r="I14" s="179">
        <v>0</v>
      </c>
      <c r="J14" s="179">
        <v>0</v>
      </c>
      <c r="K14" s="180">
        <v>77.400000000000006</v>
      </c>
      <c r="L14" s="181">
        <v>86.5</v>
      </c>
      <c r="M14" s="182">
        <f>IF(I14&gt;0,((H14*0.746*0.75)/(K14/100))-((H14*0.746*0.75)/(L14/100)),0)*I14</f>
        <v>0</v>
      </c>
      <c r="N14" s="183">
        <f>J14*M14</f>
        <v>0</v>
      </c>
      <c r="O14" s="178">
        <v>1.5</v>
      </c>
      <c r="P14" s="179">
        <v>0</v>
      </c>
      <c r="Q14" s="179">
        <v>0</v>
      </c>
      <c r="R14" s="180">
        <v>77.400000000000006</v>
      </c>
      <c r="S14" s="181">
        <v>84</v>
      </c>
      <c r="T14" s="182">
        <f t="shared" ref="T14:T31" si="2">IF(P14&gt;0,((O14*0.746*0.75)/(R14/100))-((O14*0.746*0.75)/(S14/100)),0)*P14</f>
        <v>0</v>
      </c>
      <c r="U14" s="183">
        <f t="shared" ref="U14:U31" si="3">Q14*T14</f>
        <v>0</v>
      </c>
      <c r="V14" s="175">
        <v>5</v>
      </c>
      <c r="W14" s="175">
        <v>1200</v>
      </c>
      <c r="X14" s="175" t="s">
        <v>104</v>
      </c>
      <c r="Y14" s="176">
        <v>0.89500000000000002</v>
      </c>
      <c r="Z14" s="176">
        <v>0.83200000000000007</v>
      </c>
      <c r="AA14" s="173">
        <v>546.45000000000005</v>
      </c>
      <c r="AB14" s="174"/>
      <c r="AC14" s="85"/>
    </row>
    <row r="15" spans="1:29">
      <c r="A15" s="178">
        <v>2</v>
      </c>
      <c r="B15" s="179">
        <v>0</v>
      </c>
      <c r="C15" s="179">
        <v>0</v>
      </c>
      <c r="D15" s="180">
        <v>78.5</v>
      </c>
      <c r="E15" s="181">
        <v>87.5</v>
      </c>
      <c r="F15" s="182">
        <f t="shared" si="0"/>
        <v>0</v>
      </c>
      <c r="G15" s="183">
        <f t="shared" si="1"/>
        <v>0</v>
      </c>
      <c r="H15" s="178">
        <v>2</v>
      </c>
      <c r="I15" s="179">
        <v>0</v>
      </c>
      <c r="J15" s="179">
        <v>0</v>
      </c>
      <c r="K15" s="180">
        <v>78.5</v>
      </c>
      <c r="L15" s="181">
        <v>86.5</v>
      </c>
      <c r="M15" s="182">
        <f>IF(I15&gt;0,((H15*0.746*0.75)/(K15/100))-((H15*0.746*0.75)/(L15/100)),0)*I15</f>
        <v>0</v>
      </c>
      <c r="N15" s="183">
        <f>J15*M15</f>
        <v>0</v>
      </c>
      <c r="O15" s="178">
        <v>2</v>
      </c>
      <c r="P15" s="179">
        <v>0</v>
      </c>
      <c r="Q15" s="179">
        <v>0</v>
      </c>
      <c r="R15" s="180">
        <v>78.5</v>
      </c>
      <c r="S15" s="181">
        <v>85.5</v>
      </c>
      <c r="T15" s="182">
        <f t="shared" si="2"/>
        <v>0</v>
      </c>
      <c r="U15" s="183">
        <f t="shared" si="3"/>
        <v>0</v>
      </c>
      <c r="V15" s="175">
        <v>7.5</v>
      </c>
      <c r="W15" s="175">
        <v>1200</v>
      </c>
      <c r="X15" s="175" t="s">
        <v>104</v>
      </c>
      <c r="Y15" s="176">
        <v>0.90200000000000002</v>
      </c>
      <c r="Z15" s="176">
        <v>0.85299999999999998</v>
      </c>
      <c r="AA15" s="173">
        <v>682.75</v>
      </c>
      <c r="AB15" s="174"/>
      <c r="AC15" s="85"/>
    </row>
    <row r="16" spans="1:29">
      <c r="A16" s="178">
        <v>3</v>
      </c>
      <c r="B16" s="179">
        <v>0</v>
      </c>
      <c r="C16" s="179">
        <v>0</v>
      </c>
      <c r="D16" s="180">
        <v>80.599999999999994</v>
      </c>
      <c r="E16" s="181">
        <v>88.5</v>
      </c>
      <c r="F16" s="182">
        <f t="shared" si="0"/>
        <v>0</v>
      </c>
      <c r="G16" s="183">
        <f t="shared" si="1"/>
        <v>0</v>
      </c>
      <c r="H16" s="178">
        <v>3</v>
      </c>
      <c r="I16" s="179">
        <v>0</v>
      </c>
      <c r="J16" s="179">
        <v>0</v>
      </c>
      <c r="K16" s="180">
        <v>80.599999999999994</v>
      </c>
      <c r="L16" s="181">
        <v>89.5</v>
      </c>
      <c r="M16" s="182">
        <f>IF(I16&gt;0,((H16*0.746*0.75)/(K16/100))-((H16*0.746*0.75)/(L16/100)),0)*I16</f>
        <v>0</v>
      </c>
      <c r="N16" s="183">
        <f>J16*M16</f>
        <v>0</v>
      </c>
      <c r="O16" s="178">
        <v>3</v>
      </c>
      <c r="P16" s="179">
        <v>0</v>
      </c>
      <c r="Q16" s="179">
        <v>0</v>
      </c>
      <c r="R16" s="180">
        <v>80.599999999999994</v>
      </c>
      <c r="S16" s="181">
        <v>85.5</v>
      </c>
      <c r="T16" s="182">
        <f t="shared" si="2"/>
        <v>0</v>
      </c>
      <c r="U16" s="183">
        <f t="shared" si="3"/>
        <v>0</v>
      </c>
      <c r="V16" s="175">
        <v>10</v>
      </c>
      <c r="W16" s="175">
        <v>1200</v>
      </c>
      <c r="X16" s="175" t="s">
        <v>104</v>
      </c>
      <c r="Y16" s="176">
        <v>0.91700000000000004</v>
      </c>
      <c r="Z16" s="176">
        <v>0.86299999999999999</v>
      </c>
      <c r="AA16" s="173">
        <v>803.45</v>
      </c>
      <c r="AB16" s="174"/>
      <c r="AC16" s="85"/>
    </row>
    <row r="17" spans="1:29">
      <c r="A17" s="178">
        <v>5</v>
      </c>
      <c r="B17" s="179">
        <v>0</v>
      </c>
      <c r="C17" s="179">
        <v>0</v>
      </c>
      <c r="D17" s="180">
        <v>83.2</v>
      </c>
      <c r="E17" s="181">
        <v>89.5</v>
      </c>
      <c r="F17" s="182">
        <f t="shared" si="0"/>
        <v>0</v>
      </c>
      <c r="G17" s="183">
        <f t="shared" si="1"/>
        <v>0</v>
      </c>
      <c r="H17" s="178">
        <v>5</v>
      </c>
      <c r="I17" s="179">
        <v>0</v>
      </c>
      <c r="J17" s="179">
        <v>0</v>
      </c>
      <c r="K17" s="180">
        <v>83.2</v>
      </c>
      <c r="L17" s="181">
        <v>89.5</v>
      </c>
      <c r="M17" s="182">
        <f>IF(I17&gt;0,((H17*0.746*0.75)/(K17/100))-((H17*0.746*0.75)/(L17/100)),0)*I17</f>
        <v>0</v>
      </c>
      <c r="N17" s="183">
        <f>J17*M17</f>
        <v>0</v>
      </c>
      <c r="O17" s="178">
        <v>5</v>
      </c>
      <c r="P17" s="179">
        <v>0</v>
      </c>
      <c r="Q17" s="179">
        <v>0</v>
      </c>
      <c r="R17" s="180">
        <v>83.2</v>
      </c>
      <c r="S17" s="181">
        <v>86.5</v>
      </c>
      <c r="T17" s="182">
        <f t="shared" si="2"/>
        <v>0</v>
      </c>
      <c r="U17" s="183">
        <f t="shared" si="3"/>
        <v>0</v>
      </c>
      <c r="V17" s="175">
        <v>15</v>
      </c>
      <c r="W17" s="175">
        <v>1200</v>
      </c>
      <c r="X17" s="175" t="s">
        <v>104</v>
      </c>
      <c r="Y17" s="176">
        <v>0.91700000000000004</v>
      </c>
      <c r="Z17" s="176">
        <v>0.872</v>
      </c>
      <c r="AA17" s="173">
        <v>1041.8</v>
      </c>
      <c r="AB17" s="174"/>
      <c r="AC17" s="85"/>
    </row>
    <row r="18" spans="1:29">
      <c r="A18" s="178">
        <v>7.5</v>
      </c>
      <c r="B18" s="179">
        <v>0</v>
      </c>
      <c r="C18" s="179">
        <v>0</v>
      </c>
      <c r="D18" s="180">
        <v>85.3</v>
      </c>
      <c r="E18" s="181">
        <v>90.2</v>
      </c>
      <c r="F18" s="182">
        <f t="shared" si="0"/>
        <v>0</v>
      </c>
      <c r="G18" s="183">
        <f t="shared" si="1"/>
        <v>0</v>
      </c>
      <c r="H18" s="178">
        <v>7.5</v>
      </c>
      <c r="I18" s="179">
        <v>0</v>
      </c>
      <c r="J18" s="179">
        <v>0</v>
      </c>
      <c r="K18" s="180">
        <v>85.3</v>
      </c>
      <c r="L18" s="181">
        <v>91</v>
      </c>
      <c r="M18" s="182">
        <f t="shared" ref="M18:M31" si="4">IF(I18&gt;0,((H18*0.746*0.75)/(K18/100))-((H18*0.746*0.75)/(L18/100)),0)*I18</f>
        <v>0</v>
      </c>
      <c r="N18" s="183">
        <f t="shared" ref="N18:N31" si="5">J18*M18</f>
        <v>0</v>
      </c>
      <c r="O18" s="178">
        <v>7.5</v>
      </c>
      <c r="P18" s="179">
        <v>0</v>
      </c>
      <c r="Q18" s="179">
        <v>0</v>
      </c>
      <c r="R18" s="180">
        <v>85.3</v>
      </c>
      <c r="S18" s="181">
        <v>88.5</v>
      </c>
      <c r="T18" s="182">
        <f t="shared" si="2"/>
        <v>0</v>
      </c>
      <c r="U18" s="183">
        <f t="shared" si="3"/>
        <v>0</v>
      </c>
      <c r="V18" s="175">
        <v>20</v>
      </c>
      <c r="W18" s="175">
        <v>1200</v>
      </c>
      <c r="X18" s="175" t="s">
        <v>104</v>
      </c>
      <c r="Y18" s="176">
        <v>0.92400000000000004</v>
      </c>
      <c r="Z18" s="176">
        <v>0.88099999999999989</v>
      </c>
      <c r="AA18" s="173">
        <v>1250.9000000000001</v>
      </c>
      <c r="AB18" s="174"/>
      <c r="AC18" s="85"/>
    </row>
    <row r="19" spans="1:29">
      <c r="A19" s="178">
        <v>10</v>
      </c>
      <c r="B19" s="179">
        <v>0</v>
      </c>
      <c r="C19" s="179">
        <v>0</v>
      </c>
      <c r="D19" s="180">
        <v>86.3</v>
      </c>
      <c r="E19" s="181">
        <v>91.7</v>
      </c>
      <c r="F19" s="182">
        <f t="shared" si="0"/>
        <v>0</v>
      </c>
      <c r="G19" s="183">
        <f t="shared" si="1"/>
        <v>0</v>
      </c>
      <c r="H19" s="178">
        <v>10</v>
      </c>
      <c r="I19" s="179">
        <v>0</v>
      </c>
      <c r="J19" s="179">
        <v>0</v>
      </c>
      <c r="K19" s="180">
        <v>86.3</v>
      </c>
      <c r="L19" s="181">
        <v>91.7</v>
      </c>
      <c r="M19" s="182">
        <f t="shared" si="4"/>
        <v>0</v>
      </c>
      <c r="N19" s="183">
        <f t="shared" si="5"/>
        <v>0</v>
      </c>
      <c r="O19" s="178">
        <v>10</v>
      </c>
      <c r="P19" s="179">
        <v>0</v>
      </c>
      <c r="Q19" s="179">
        <v>0</v>
      </c>
      <c r="R19" s="180">
        <v>86.3</v>
      </c>
      <c r="S19" s="181">
        <v>89.5</v>
      </c>
      <c r="T19" s="182">
        <f t="shared" si="2"/>
        <v>0</v>
      </c>
      <c r="U19" s="183">
        <f t="shared" si="3"/>
        <v>0</v>
      </c>
      <c r="V19" s="175">
        <v>25</v>
      </c>
      <c r="W19" s="175">
        <v>1200</v>
      </c>
      <c r="X19" s="175" t="s">
        <v>104</v>
      </c>
      <c r="Y19" s="176">
        <v>0.93</v>
      </c>
      <c r="Z19" s="176">
        <v>0.88900000000000001</v>
      </c>
      <c r="AA19" s="173">
        <v>1532.15</v>
      </c>
      <c r="AB19" s="174"/>
      <c r="AC19" s="85"/>
    </row>
    <row r="20" spans="1:29">
      <c r="A20" s="178">
        <v>15</v>
      </c>
      <c r="B20" s="179">
        <v>0</v>
      </c>
      <c r="C20" s="179">
        <v>0</v>
      </c>
      <c r="D20" s="180">
        <v>87.2</v>
      </c>
      <c r="E20" s="181">
        <v>91.7</v>
      </c>
      <c r="F20" s="182">
        <f t="shared" si="0"/>
        <v>0</v>
      </c>
      <c r="G20" s="183">
        <f t="shared" si="1"/>
        <v>0</v>
      </c>
      <c r="H20" s="178">
        <v>15</v>
      </c>
      <c r="I20" s="179">
        <v>0</v>
      </c>
      <c r="J20" s="179">
        <v>0</v>
      </c>
      <c r="K20" s="180">
        <v>87.2</v>
      </c>
      <c r="L20" s="181">
        <v>93</v>
      </c>
      <c r="M20" s="182">
        <f t="shared" si="4"/>
        <v>0</v>
      </c>
      <c r="N20" s="183">
        <f t="shared" si="5"/>
        <v>0</v>
      </c>
      <c r="O20" s="178">
        <v>15</v>
      </c>
      <c r="P20" s="179">
        <v>0</v>
      </c>
      <c r="Q20" s="179">
        <v>0</v>
      </c>
      <c r="R20" s="180">
        <v>87.2</v>
      </c>
      <c r="S20" s="181">
        <v>90.2</v>
      </c>
      <c r="T20" s="182">
        <f t="shared" si="2"/>
        <v>0</v>
      </c>
      <c r="U20" s="183">
        <f t="shared" si="3"/>
        <v>0</v>
      </c>
      <c r="V20" s="175">
        <v>30</v>
      </c>
      <c r="W20" s="175">
        <v>1200</v>
      </c>
      <c r="X20" s="175" t="s">
        <v>104</v>
      </c>
      <c r="Y20" s="176">
        <v>0.93599999999999994</v>
      </c>
      <c r="Z20" s="176">
        <v>0.89400000000000002</v>
      </c>
      <c r="AA20" s="173">
        <v>1660</v>
      </c>
      <c r="AB20" s="174"/>
      <c r="AC20" s="85"/>
    </row>
    <row r="21" spans="1:29">
      <c r="A21" s="178">
        <v>20</v>
      </c>
      <c r="B21" s="179">
        <v>0</v>
      </c>
      <c r="C21" s="179">
        <v>0</v>
      </c>
      <c r="D21" s="180">
        <v>88.1</v>
      </c>
      <c r="E21" s="181">
        <v>92.4</v>
      </c>
      <c r="F21" s="182">
        <f t="shared" si="0"/>
        <v>0</v>
      </c>
      <c r="G21" s="183">
        <f t="shared" si="1"/>
        <v>0</v>
      </c>
      <c r="H21" s="178">
        <v>20</v>
      </c>
      <c r="I21" s="179">
        <v>0</v>
      </c>
      <c r="J21" s="179">
        <v>0</v>
      </c>
      <c r="K21" s="180">
        <v>88.1</v>
      </c>
      <c r="L21" s="181">
        <v>93</v>
      </c>
      <c r="M21" s="182">
        <f t="shared" si="4"/>
        <v>0</v>
      </c>
      <c r="N21" s="183">
        <f t="shared" si="5"/>
        <v>0</v>
      </c>
      <c r="O21" s="178">
        <v>20</v>
      </c>
      <c r="P21" s="179">
        <v>0</v>
      </c>
      <c r="Q21" s="179">
        <v>0</v>
      </c>
      <c r="R21" s="180">
        <v>88.1</v>
      </c>
      <c r="S21" s="181">
        <v>91</v>
      </c>
      <c r="T21" s="182">
        <f t="shared" si="2"/>
        <v>0</v>
      </c>
      <c r="U21" s="183">
        <f t="shared" si="3"/>
        <v>0</v>
      </c>
      <c r="V21" s="175">
        <v>40</v>
      </c>
      <c r="W21" s="175">
        <v>1200</v>
      </c>
      <c r="X21" s="175" t="s">
        <v>104</v>
      </c>
      <c r="Y21" s="176">
        <v>0.94099999999999995</v>
      </c>
      <c r="Z21" s="176">
        <v>0.89700000000000002</v>
      </c>
      <c r="AA21" s="173">
        <v>2409.25</v>
      </c>
      <c r="AB21" s="174"/>
      <c r="AC21" s="85"/>
    </row>
    <row r="22" spans="1:29">
      <c r="A22" s="178">
        <v>25</v>
      </c>
      <c r="B22" s="179">
        <v>0</v>
      </c>
      <c r="C22" s="179">
        <v>0</v>
      </c>
      <c r="D22" s="180">
        <v>88.9</v>
      </c>
      <c r="E22" s="181">
        <v>93</v>
      </c>
      <c r="F22" s="182">
        <f t="shared" si="0"/>
        <v>0</v>
      </c>
      <c r="G22" s="183">
        <f t="shared" si="1"/>
        <v>0</v>
      </c>
      <c r="H22" s="178">
        <v>25</v>
      </c>
      <c r="I22" s="179">
        <v>0</v>
      </c>
      <c r="J22" s="179">
        <v>0</v>
      </c>
      <c r="K22" s="180">
        <v>88.9</v>
      </c>
      <c r="L22" s="181">
        <v>93.6</v>
      </c>
      <c r="M22" s="182">
        <f t="shared" si="4"/>
        <v>0</v>
      </c>
      <c r="N22" s="183">
        <f t="shared" si="5"/>
        <v>0</v>
      </c>
      <c r="O22" s="178">
        <v>25</v>
      </c>
      <c r="P22" s="179">
        <v>0</v>
      </c>
      <c r="Q22" s="179">
        <v>0</v>
      </c>
      <c r="R22" s="180">
        <v>88.9</v>
      </c>
      <c r="S22" s="181">
        <v>91.7</v>
      </c>
      <c r="T22" s="182">
        <f t="shared" si="2"/>
        <v>0</v>
      </c>
      <c r="U22" s="183">
        <f t="shared" si="3"/>
        <v>0</v>
      </c>
      <c r="V22" s="175">
        <v>50</v>
      </c>
      <c r="W22" s="175">
        <v>1200</v>
      </c>
      <c r="X22" s="175" t="s">
        <v>104</v>
      </c>
      <c r="Y22" s="176">
        <v>0.94099999999999995</v>
      </c>
      <c r="Z22" s="176">
        <v>0.89900000000000002</v>
      </c>
      <c r="AA22" s="173">
        <v>2794.3</v>
      </c>
      <c r="AB22" s="174"/>
      <c r="AC22" s="85"/>
    </row>
    <row r="23" spans="1:29">
      <c r="A23" s="178">
        <v>30</v>
      </c>
      <c r="B23" s="179">
        <v>0</v>
      </c>
      <c r="C23" s="179">
        <v>0</v>
      </c>
      <c r="D23" s="180">
        <v>89.4</v>
      </c>
      <c r="E23" s="181">
        <v>93.6</v>
      </c>
      <c r="F23" s="182">
        <f t="shared" si="0"/>
        <v>0</v>
      </c>
      <c r="G23" s="183">
        <f t="shared" si="1"/>
        <v>0</v>
      </c>
      <c r="H23" s="178">
        <v>30</v>
      </c>
      <c r="I23" s="179">
        <v>0</v>
      </c>
      <c r="J23" s="179">
        <v>0</v>
      </c>
      <c r="K23" s="180">
        <v>89.4</v>
      </c>
      <c r="L23" s="181">
        <v>94.1</v>
      </c>
      <c r="M23" s="182">
        <f t="shared" si="4"/>
        <v>0</v>
      </c>
      <c r="N23" s="183">
        <f t="shared" si="5"/>
        <v>0</v>
      </c>
      <c r="O23" s="178">
        <v>30</v>
      </c>
      <c r="P23" s="179">
        <v>0</v>
      </c>
      <c r="Q23" s="179">
        <v>0</v>
      </c>
      <c r="R23" s="180">
        <v>89.4</v>
      </c>
      <c r="S23" s="181">
        <v>91.7</v>
      </c>
      <c r="T23" s="182">
        <f t="shared" si="2"/>
        <v>0</v>
      </c>
      <c r="U23" s="183">
        <f t="shared" si="3"/>
        <v>0</v>
      </c>
      <c r="V23" s="175">
        <v>60</v>
      </c>
      <c r="W23" s="175">
        <v>1200</v>
      </c>
      <c r="X23" s="175" t="s">
        <v>104</v>
      </c>
      <c r="Y23" s="176">
        <v>0.94499999999999995</v>
      </c>
      <c r="Z23" s="176">
        <v>0.90400000000000003</v>
      </c>
      <c r="AA23" s="173">
        <v>3338.6</v>
      </c>
      <c r="AB23" s="174"/>
      <c r="AC23" s="85"/>
    </row>
    <row r="24" spans="1:29">
      <c r="A24" s="178">
        <v>40</v>
      </c>
      <c r="B24" s="179">
        <v>0</v>
      </c>
      <c r="C24" s="179">
        <v>0</v>
      </c>
      <c r="D24" s="180">
        <v>89.7</v>
      </c>
      <c r="E24" s="181">
        <v>94.1</v>
      </c>
      <c r="F24" s="182">
        <f t="shared" si="0"/>
        <v>0</v>
      </c>
      <c r="G24" s="183">
        <f t="shared" si="1"/>
        <v>0</v>
      </c>
      <c r="H24" s="178">
        <v>40</v>
      </c>
      <c r="I24" s="179">
        <v>0</v>
      </c>
      <c r="J24" s="179">
        <v>0</v>
      </c>
      <c r="K24" s="180">
        <v>89.7</v>
      </c>
      <c r="L24" s="181">
        <v>94.1</v>
      </c>
      <c r="M24" s="182">
        <f t="shared" si="4"/>
        <v>0</v>
      </c>
      <c r="N24" s="183">
        <f t="shared" si="5"/>
        <v>0</v>
      </c>
      <c r="O24" s="178">
        <v>40</v>
      </c>
      <c r="P24" s="179">
        <v>0</v>
      </c>
      <c r="Q24" s="179">
        <v>0</v>
      </c>
      <c r="R24" s="180">
        <v>89.7</v>
      </c>
      <c r="S24" s="181">
        <v>92.4</v>
      </c>
      <c r="T24" s="182">
        <f t="shared" si="2"/>
        <v>0</v>
      </c>
      <c r="U24" s="183">
        <f t="shared" si="3"/>
        <v>0</v>
      </c>
      <c r="V24" s="175">
        <v>75</v>
      </c>
      <c r="W24" s="175">
        <v>1200</v>
      </c>
      <c r="X24" s="175" t="s">
        <v>104</v>
      </c>
      <c r="Y24" s="176">
        <v>0.94499999999999995</v>
      </c>
      <c r="Z24" s="176">
        <v>0.90900000000000003</v>
      </c>
      <c r="AA24" s="173">
        <v>3923.4</v>
      </c>
      <c r="AB24" s="174"/>
      <c r="AC24" s="85"/>
    </row>
    <row r="25" spans="1:29">
      <c r="A25" s="178">
        <v>50</v>
      </c>
      <c r="B25" s="179">
        <v>0</v>
      </c>
      <c r="C25" s="179">
        <v>0</v>
      </c>
      <c r="D25" s="180">
        <v>88.9</v>
      </c>
      <c r="E25" s="181">
        <v>94.1</v>
      </c>
      <c r="F25" s="182">
        <f t="shared" si="0"/>
        <v>0</v>
      </c>
      <c r="G25" s="183">
        <f t="shared" si="1"/>
        <v>0</v>
      </c>
      <c r="H25" s="178">
        <v>50</v>
      </c>
      <c r="I25" s="179">
        <v>0</v>
      </c>
      <c r="J25" s="179">
        <v>0</v>
      </c>
      <c r="K25" s="180">
        <v>88.9</v>
      </c>
      <c r="L25" s="181">
        <v>94.5</v>
      </c>
      <c r="M25" s="182">
        <f t="shared" si="4"/>
        <v>0</v>
      </c>
      <c r="N25" s="183">
        <f t="shared" si="5"/>
        <v>0</v>
      </c>
      <c r="O25" s="178">
        <v>50</v>
      </c>
      <c r="P25" s="179">
        <v>0</v>
      </c>
      <c r="Q25" s="179">
        <v>0</v>
      </c>
      <c r="R25" s="180">
        <v>88.9</v>
      </c>
      <c r="S25" s="181">
        <v>93</v>
      </c>
      <c r="T25" s="182">
        <f t="shared" si="2"/>
        <v>0</v>
      </c>
      <c r="U25" s="183">
        <f t="shared" si="3"/>
        <v>0</v>
      </c>
      <c r="V25" s="175">
        <v>100</v>
      </c>
      <c r="W25" s="175">
        <v>1200</v>
      </c>
      <c r="X25" s="175" t="s">
        <v>104</v>
      </c>
      <c r="Y25" s="176">
        <v>0.95</v>
      </c>
      <c r="Z25" s="176">
        <v>0.90900000000000003</v>
      </c>
      <c r="AA25" s="173">
        <v>4700.6000000000004</v>
      </c>
      <c r="AB25" s="174"/>
      <c r="AC25" s="85"/>
    </row>
    <row r="26" spans="1:29">
      <c r="A26" s="178">
        <v>60</v>
      </c>
      <c r="B26" s="179">
        <v>0</v>
      </c>
      <c r="C26" s="179">
        <v>0</v>
      </c>
      <c r="D26" s="180">
        <v>90.4</v>
      </c>
      <c r="E26" s="181">
        <v>94.5</v>
      </c>
      <c r="F26" s="182">
        <f t="shared" si="0"/>
        <v>0</v>
      </c>
      <c r="G26" s="183">
        <f t="shared" si="1"/>
        <v>0</v>
      </c>
      <c r="H26" s="178">
        <v>60</v>
      </c>
      <c r="I26" s="179">
        <v>0</v>
      </c>
      <c r="J26" s="179">
        <v>0</v>
      </c>
      <c r="K26" s="180">
        <v>90.4</v>
      </c>
      <c r="L26" s="181">
        <v>95</v>
      </c>
      <c r="M26" s="182">
        <f t="shared" si="4"/>
        <v>0</v>
      </c>
      <c r="N26" s="183">
        <f t="shared" si="5"/>
        <v>0</v>
      </c>
      <c r="O26" s="178">
        <v>60</v>
      </c>
      <c r="P26" s="179">
        <v>0</v>
      </c>
      <c r="Q26" s="179">
        <v>0</v>
      </c>
      <c r="R26" s="180">
        <v>90.4</v>
      </c>
      <c r="S26" s="181">
        <v>93.6</v>
      </c>
      <c r="T26" s="182">
        <f t="shared" si="2"/>
        <v>0</v>
      </c>
      <c r="U26" s="183">
        <f t="shared" si="3"/>
        <v>0</v>
      </c>
      <c r="V26" s="175">
        <v>125</v>
      </c>
      <c r="W26" s="175">
        <v>1200</v>
      </c>
      <c r="X26" s="175" t="s">
        <v>104</v>
      </c>
      <c r="Y26" s="176">
        <v>0.95</v>
      </c>
      <c r="Z26" s="176">
        <v>0.91299999999999992</v>
      </c>
      <c r="AA26" s="173">
        <v>5410.2</v>
      </c>
      <c r="AB26" s="174"/>
      <c r="AC26" s="85"/>
    </row>
    <row r="27" spans="1:29">
      <c r="A27" s="178">
        <v>75</v>
      </c>
      <c r="B27" s="179">
        <v>0</v>
      </c>
      <c r="C27" s="179">
        <v>0</v>
      </c>
      <c r="D27" s="180">
        <v>90.9</v>
      </c>
      <c r="E27" s="181">
        <v>94.5</v>
      </c>
      <c r="F27" s="182">
        <f>IF(B27&gt;0,((A27*0.746*0.75)/(D27/100))-((A27*0.746*0.75)/(E27/100)),0)*B27</f>
        <v>0</v>
      </c>
      <c r="G27" s="183">
        <f t="shared" si="1"/>
        <v>0</v>
      </c>
      <c r="H27" s="178">
        <v>75</v>
      </c>
      <c r="I27" s="179">
        <v>0</v>
      </c>
      <c r="J27" s="179">
        <v>0</v>
      </c>
      <c r="K27" s="180">
        <v>90.9</v>
      </c>
      <c r="L27" s="181">
        <v>95</v>
      </c>
      <c r="M27" s="182">
        <f t="shared" si="4"/>
        <v>0</v>
      </c>
      <c r="N27" s="183">
        <f t="shared" si="5"/>
        <v>0</v>
      </c>
      <c r="O27" s="178">
        <v>75</v>
      </c>
      <c r="P27" s="179">
        <v>0</v>
      </c>
      <c r="Q27" s="179">
        <v>0</v>
      </c>
      <c r="R27" s="180">
        <v>90.9</v>
      </c>
      <c r="S27" s="181">
        <v>93.6</v>
      </c>
      <c r="T27" s="182">
        <f>IF(P27&gt;0,((O27*0.746*0.75)/(R27/100))-((O27*0.746*0.75)/(S27/100)),0)*P27</f>
        <v>0</v>
      </c>
      <c r="U27" s="183">
        <f t="shared" si="3"/>
        <v>0</v>
      </c>
      <c r="V27" s="175">
        <v>150</v>
      </c>
      <c r="W27" s="175">
        <v>1200</v>
      </c>
      <c r="X27" s="175" t="s">
        <v>104</v>
      </c>
      <c r="Y27" s="176">
        <v>0.95400000000000007</v>
      </c>
      <c r="Z27" s="176">
        <v>0.91700000000000004</v>
      </c>
      <c r="AA27" s="173">
        <v>6108.55</v>
      </c>
      <c r="AB27" s="174"/>
      <c r="AC27" s="85"/>
    </row>
    <row r="28" spans="1:29">
      <c r="A28" s="178">
        <v>100</v>
      </c>
      <c r="B28" s="179">
        <v>0</v>
      </c>
      <c r="C28" s="179">
        <v>0</v>
      </c>
      <c r="D28" s="180">
        <v>90.9</v>
      </c>
      <c r="E28" s="181">
        <v>95</v>
      </c>
      <c r="F28" s="182">
        <f t="shared" si="0"/>
        <v>0</v>
      </c>
      <c r="G28" s="183">
        <f t="shared" si="1"/>
        <v>0</v>
      </c>
      <c r="H28" s="178">
        <v>100</v>
      </c>
      <c r="I28" s="179">
        <v>0</v>
      </c>
      <c r="J28" s="179">
        <v>0</v>
      </c>
      <c r="K28" s="180">
        <v>90.9</v>
      </c>
      <c r="L28" s="181">
        <v>95.4</v>
      </c>
      <c r="M28" s="182">
        <f>IF(I28&gt;0,((H28*0.746*0.75)/(K28/100))-((H28*0.746*0.75)/(L28/100)),0)*I28</f>
        <v>0</v>
      </c>
      <c r="N28" s="183">
        <f t="shared" si="5"/>
        <v>0</v>
      </c>
      <c r="O28" s="178">
        <v>100</v>
      </c>
      <c r="P28" s="179">
        <v>0</v>
      </c>
      <c r="Q28" s="179">
        <v>0</v>
      </c>
      <c r="R28" s="180">
        <v>90.9</v>
      </c>
      <c r="S28" s="181">
        <v>93.6</v>
      </c>
      <c r="T28" s="182">
        <f>IF(P28&gt;0,((O28*0.746*0.75)/(R28/100))-((O28*0.746*0.75)/(S28/100)),0)*P28</f>
        <v>0</v>
      </c>
      <c r="U28" s="183">
        <f t="shared" si="3"/>
        <v>0</v>
      </c>
      <c r="V28" s="175">
        <v>200</v>
      </c>
      <c r="W28" s="175">
        <v>1200</v>
      </c>
      <c r="X28" s="175" t="s">
        <v>104</v>
      </c>
      <c r="Y28" s="176">
        <v>0.95400000000000007</v>
      </c>
      <c r="Z28" s="176">
        <v>0.92500000000000004</v>
      </c>
      <c r="AA28" s="173">
        <v>8231.25</v>
      </c>
      <c r="AB28" s="174"/>
      <c r="AC28" s="85"/>
    </row>
    <row r="29" spans="1:29">
      <c r="A29" s="178">
        <v>125</v>
      </c>
      <c r="B29" s="179">
        <v>0</v>
      </c>
      <c r="C29" s="179">
        <v>0</v>
      </c>
      <c r="D29" s="180">
        <v>91.3</v>
      </c>
      <c r="E29" s="181">
        <v>95</v>
      </c>
      <c r="F29" s="182">
        <f t="shared" si="0"/>
        <v>0</v>
      </c>
      <c r="G29" s="183">
        <f t="shared" si="1"/>
        <v>0</v>
      </c>
      <c r="H29" s="178">
        <v>125</v>
      </c>
      <c r="I29" s="179">
        <v>0</v>
      </c>
      <c r="J29" s="179">
        <v>0</v>
      </c>
      <c r="K29" s="180">
        <v>91.3</v>
      </c>
      <c r="L29" s="181">
        <v>95.4</v>
      </c>
      <c r="M29" s="182">
        <f t="shared" si="4"/>
        <v>0</v>
      </c>
      <c r="N29" s="183">
        <f t="shared" si="5"/>
        <v>0</v>
      </c>
      <c r="O29" s="178">
        <v>125</v>
      </c>
      <c r="P29" s="179">
        <v>0</v>
      </c>
      <c r="Q29" s="179">
        <v>0</v>
      </c>
      <c r="R29" s="180">
        <v>91.3</v>
      </c>
      <c r="S29" s="181">
        <v>94.1</v>
      </c>
      <c r="T29" s="182">
        <f t="shared" si="2"/>
        <v>0</v>
      </c>
      <c r="U29" s="183">
        <f t="shared" si="3"/>
        <v>0</v>
      </c>
      <c r="V29" s="175">
        <v>1</v>
      </c>
      <c r="W29" s="175">
        <v>1800</v>
      </c>
      <c r="X29" s="175" t="s">
        <v>104</v>
      </c>
      <c r="Y29" s="176">
        <v>0.85499999999999998</v>
      </c>
      <c r="Z29" s="176">
        <v>0.76300000000000001</v>
      </c>
      <c r="AA29" s="173">
        <v>243.7</v>
      </c>
      <c r="AB29" s="172">
        <v>0.76300000000000001</v>
      </c>
      <c r="AC29" s="85"/>
    </row>
    <row r="30" spans="1:29">
      <c r="A30" s="178">
        <v>150</v>
      </c>
      <c r="B30" s="179">
        <v>0</v>
      </c>
      <c r="C30" s="179">
        <v>0</v>
      </c>
      <c r="D30" s="180">
        <v>91.7</v>
      </c>
      <c r="E30" s="181">
        <v>95.4</v>
      </c>
      <c r="F30" s="182">
        <f t="shared" si="0"/>
        <v>0</v>
      </c>
      <c r="G30" s="183">
        <f t="shared" si="1"/>
        <v>0</v>
      </c>
      <c r="H30" s="178">
        <v>150</v>
      </c>
      <c r="I30" s="179">
        <v>0</v>
      </c>
      <c r="J30" s="179">
        <v>0</v>
      </c>
      <c r="K30" s="180">
        <v>91.7</v>
      </c>
      <c r="L30" s="181">
        <v>95.8</v>
      </c>
      <c r="M30" s="182">
        <f t="shared" si="4"/>
        <v>0</v>
      </c>
      <c r="N30" s="183">
        <f t="shared" si="5"/>
        <v>0</v>
      </c>
      <c r="O30" s="178">
        <v>150</v>
      </c>
      <c r="P30" s="179">
        <v>0</v>
      </c>
      <c r="Q30" s="179">
        <v>0</v>
      </c>
      <c r="R30" s="180">
        <v>91.7</v>
      </c>
      <c r="S30" s="181">
        <v>94.1</v>
      </c>
      <c r="T30" s="182">
        <f t="shared" si="2"/>
        <v>0</v>
      </c>
      <c r="U30" s="183">
        <f t="shared" si="3"/>
        <v>0</v>
      </c>
      <c r="V30" s="175">
        <v>1.5</v>
      </c>
      <c r="W30" s="175">
        <v>1800</v>
      </c>
      <c r="X30" s="175" t="s">
        <v>104</v>
      </c>
      <c r="Y30" s="176">
        <v>0.86499999999999999</v>
      </c>
      <c r="Z30" s="176">
        <v>0.77400000000000002</v>
      </c>
      <c r="AA30" s="173">
        <v>248.05</v>
      </c>
      <c r="AB30" s="176">
        <v>0.77400000000000002</v>
      </c>
      <c r="AC30" s="85"/>
    </row>
    <row r="31" spans="1:29">
      <c r="A31" s="184">
        <v>200</v>
      </c>
      <c r="B31" s="185">
        <v>0</v>
      </c>
      <c r="C31" s="185">
        <v>0</v>
      </c>
      <c r="D31" s="186">
        <v>92.5</v>
      </c>
      <c r="E31" s="187">
        <v>95.4</v>
      </c>
      <c r="F31" s="188">
        <f t="shared" si="0"/>
        <v>0</v>
      </c>
      <c r="G31" s="189">
        <f t="shared" si="1"/>
        <v>0</v>
      </c>
      <c r="H31" s="184">
        <v>200</v>
      </c>
      <c r="I31" s="185">
        <v>0</v>
      </c>
      <c r="J31" s="185">
        <v>0</v>
      </c>
      <c r="K31" s="186">
        <v>92.5</v>
      </c>
      <c r="L31" s="187">
        <v>95.8</v>
      </c>
      <c r="M31" s="188">
        <f t="shared" si="4"/>
        <v>0</v>
      </c>
      <c r="N31" s="189">
        <f t="shared" si="5"/>
        <v>0</v>
      </c>
      <c r="O31" s="184">
        <v>200</v>
      </c>
      <c r="P31" s="185">
        <v>0</v>
      </c>
      <c r="Q31" s="185">
        <v>0</v>
      </c>
      <c r="R31" s="186">
        <v>92.5</v>
      </c>
      <c r="S31" s="187">
        <v>95</v>
      </c>
      <c r="T31" s="188">
        <f t="shared" si="2"/>
        <v>0</v>
      </c>
      <c r="U31" s="189">
        <f t="shared" si="3"/>
        <v>0</v>
      </c>
      <c r="V31" s="175">
        <v>2</v>
      </c>
      <c r="W31" s="175">
        <v>1800</v>
      </c>
      <c r="X31" s="175" t="s">
        <v>104</v>
      </c>
      <c r="Y31" s="176">
        <v>0.86499999999999999</v>
      </c>
      <c r="Z31" s="176">
        <v>0.78500000000000003</v>
      </c>
      <c r="AA31" s="173">
        <v>279.05</v>
      </c>
      <c r="AB31" s="176">
        <v>0.78500000000000003</v>
      </c>
      <c r="AC31" s="85"/>
    </row>
    <row r="32" spans="1:29">
      <c r="A32" s="190"/>
      <c r="B32" s="190"/>
      <c r="C32" s="190"/>
      <c r="D32" s="180"/>
      <c r="E32" s="181"/>
      <c r="F32" s="191">
        <f>SUM(F13:F31)</f>
        <v>0</v>
      </c>
      <c r="G32" s="192">
        <f>SUM(G13:G31)</f>
        <v>0</v>
      </c>
      <c r="H32" s="190"/>
      <c r="I32" s="190"/>
      <c r="J32" s="190"/>
      <c r="K32" s="180"/>
      <c r="L32" s="181"/>
      <c r="M32" s="191">
        <f>SUM(M13:M31)</f>
        <v>0</v>
      </c>
      <c r="N32" s="192">
        <f>SUM(N13:N31)</f>
        <v>0</v>
      </c>
      <c r="O32" s="190"/>
      <c r="P32" s="190"/>
      <c r="Q32" s="190"/>
      <c r="R32" s="180"/>
      <c r="S32" s="181"/>
      <c r="T32" s="191">
        <f>SUM(T13:T31)</f>
        <v>0</v>
      </c>
      <c r="U32" s="192">
        <f>SUM(U13:U31)</f>
        <v>0</v>
      </c>
      <c r="V32" s="175">
        <v>3</v>
      </c>
      <c r="W32" s="175">
        <v>1800</v>
      </c>
      <c r="X32" s="175" t="s">
        <v>104</v>
      </c>
      <c r="Y32" s="176">
        <v>0.89500000000000002</v>
      </c>
      <c r="Z32" s="176">
        <v>0.80599999999999994</v>
      </c>
      <c r="AA32" s="173">
        <v>293.14999999999998</v>
      </c>
      <c r="AB32" s="176">
        <v>0.80599999999999994</v>
      </c>
      <c r="AC32" s="85"/>
    </row>
    <row r="33" spans="1:29">
      <c r="V33" s="175">
        <v>5</v>
      </c>
      <c r="W33" s="175">
        <v>1800</v>
      </c>
      <c r="X33" s="175" t="s">
        <v>104</v>
      </c>
      <c r="Y33" s="176">
        <v>0.89500000000000002</v>
      </c>
      <c r="Z33" s="176">
        <v>0.83200000000000007</v>
      </c>
      <c r="AA33" s="173">
        <v>337.15</v>
      </c>
      <c r="AB33" s="176">
        <v>0.83200000000000007</v>
      </c>
      <c r="AC33" s="85"/>
    </row>
    <row r="34" spans="1:29" s="83" customFormat="1" ht="15">
      <c r="A34" s="166" t="s">
        <v>107</v>
      </c>
      <c r="B34" s="167"/>
      <c r="C34" s="167"/>
      <c r="D34" s="167"/>
      <c r="E34" s="167"/>
      <c r="F34" s="167"/>
      <c r="G34" s="167"/>
      <c r="H34" s="167"/>
      <c r="I34" s="167"/>
      <c r="J34" s="167"/>
      <c r="K34" s="167"/>
      <c r="L34" s="167"/>
      <c r="M34" s="167"/>
      <c r="N34" s="167"/>
      <c r="O34" s="167"/>
      <c r="P34" s="167"/>
      <c r="Q34" s="167"/>
      <c r="R34" s="167"/>
      <c r="S34" s="167"/>
      <c r="T34" s="167"/>
      <c r="U34" s="167"/>
      <c r="V34" s="175">
        <v>7.5</v>
      </c>
      <c r="W34" s="175">
        <v>1800</v>
      </c>
      <c r="X34" s="175" t="s">
        <v>104</v>
      </c>
      <c r="Y34" s="176">
        <v>0.91</v>
      </c>
      <c r="Z34" s="176">
        <v>0.85299999999999998</v>
      </c>
      <c r="AA34" s="173">
        <v>466.95</v>
      </c>
      <c r="AB34" s="176">
        <v>0.85299999999999998</v>
      </c>
    </row>
    <row r="35" spans="1:29">
      <c r="A35" s="338" t="s">
        <v>101</v>
      </c>
      <c r="B35" s="339"/>
      <c r="C35" s="339"/>
      <c r="D35" s="339"/>
      <c r="E35" s="339"/>
      <c r="F35" s="339"/>
      <c r="G35" s="340"/>
      <c r="H35" s="338" t="s">
        <v>102</v>
      </c>
      <c r="I35" s="339"/>
      <c r="J35" s="339"/>
      <c r="K35" s="339"/>
      <c r="L35" s="339"/>
      <c r="M35" s="339"/>
      <c r="N35" s="340"/>
      <c r="O35" s="338" t="s">
        <v>103</v>
      </c>
      <c r="P35" s="339"/>
      <c r="Q35" s="339"/>
      <c r="R35" s="339"/>
      <c r="S35" s="339"/>
      <c r="T35" s="339"/>
      <c r="U35" s="340"/>
      <c r="V35" s="175">
        <v>10</v>
      </c>
      <c r="W35" s="175">
        <v>1800</v>
      </c>
      <c r="X35" s="175" t="s">
        <v>104</v>
      </c>
      <c r="Y35" s="176">
        <v>0.91700000000000004</v>
      </c>
      <c r="Z35" s="176">
        <v>0.86299999999999999</v>
      </c>
      <c r="AA35" s="173">
        <v>533.70000000000005</v>
      </c>
      <c r="AB35" s="176">
        <v>0.86299999999999999</v>
      </c>
      <c r="AC35" s="85"/>
    </row>
    <row r="36" spans="1:29">
      <c r="A36" s="336" t="s">
        <v>38</v>
      </c>
      <c r="B36" s="331" t="s">
        <v>86</v>
      </c>
      <c r="C36" s="331" t="s">
        <v>87</v>
      </c>
      <c r="D36" s="333" t="s">
        <v>105</v>
      </c>
      <c r="E36" s="333" t="s">
        <v>106</v>
      </c>
      <c r="F36" s="327" t="s">
        <v>90</v>
      </c>
      <c r="G36" s="327"/>
      <c r="H36" s="327" t="s">
        <v>38</v>
      </c>
      <c r="I36" s="331" t="s">
        <v>86</v>
      </c>
      <c r="J36" s="331" t="s">
        <v>87</v>
      </c>
      <c r="K36" s="333" t="s">
        <v>105</v>
      </c>
      <c r="L36" s="333" t="s">
        <v>106</v>
      </c>
      <c r="M36" s="327" t="s">
        <v>90</v>
      </c>
      <c r="N36" s="327"/>
      <c r="O36" s="327" t="s">
        <v>38</v>
      </c>
      <c r="P36" s="329" t="s">
        <v>86</v>
      </c>
      <c r="Q36" s="331" t="s">
        <v>87</v>
      </c>
      <c r="R36" s="333" t="s">
        <v>105</v>
      </c>
      <c r="S36" s="333" t="s">
        <v>106</v>
      </c>
      <c r="T36" s="327" t="s">
        <v>90</v>
      </c>
      <c r="U36" s="327"/>
      <c r="V36" s="175">
        <v>15</v>
      </c>
      <c r="W36" s="175">
        <v>1800</v>
      </c>
      <c r="X36" s="175" t="s">
        <v>104</v>
      </c>
      <c r="Y36" s="176">
        <v>0.93</v>
      </c>
      <c r="Z36" s="176">
        <v>0.872</v>
      </c>
      <c r="AA36" s="173">
        <v>701.2</v>
      </c>
      <c r="AB36" s="176">
        <v>0.872</v>
      </c>
      <c r="AC36" s="85"/>
    </row>
    <row r="37" spans="1:29">
      <c r="A37" s="337"/>
      <c r="B37" s="332"/>
      <c r="C37" s="332"/>
      <c r="D37" s="334"/>
      <c r="E37" s="335"/>
      <c r="F37" s="177" t="s">
        <v>5</v>
      </c>
      <c r="G37" s="177" t="s">
        <v>6</v>
      </c>
      <c r="H37" s="328"/>
      <c r="I37" s="332"/>
      <c r="J37" s="332"/>
      <c r="K37" s="334"/>
      <c r="L37" s="335"/>
      <c r="M37" s="177" t="s">
        <v>5</v>
      </c>
      <c r="N37" s="177" t="s">
        <v>6</v>
      </c>
      <c r="O37" s="328"/>
      <c r="P37" s="330"/>
      <c r="Q37" s="332"/>
      <c r="R37" s="334"/>
      <c r="S37" s="335"/>
      <c r="T37" s="177" t="s">
        <v>5</v>
      </c>
      <c r="U37" s="177" t="s">
        <v>6</v>
      </c>
      <c r="V37" s="175">
        <v>20</v>
      </c>
      <c r="W37" s="175">
        <v>1800</v>
      </c>
      <c r="X37" s="175" t="s">
        <v>104</v>
      </c>
      <c r="Y37" s="176">
        <v>0.93</v>
      </c>
      <c r="Z37" s="176">
        <v>0.88099999999999989</v>
      </c>
      <c r="AA37" s="173">
        <v>881.05</v>
      </c>
      <c r="AB37" s="176">
        <v>0.88099999999999989</v>
      </c>
      <c r="AC37" s="85"/>
    </row>
    <row r="38" spans="1:29">
      <c r="A38" s="178">
        <v>1</v>
      </c>
      <c r="B38" s="179">
        <v>0</v>
      </c>
      <c r="C38" s="179">
        <v>0</v>
      </c>
      <c r="D38" s="180">
        <v>76.3</v>
      </c>
      <c r="E38" s="181">
        <v>82.5</v>
      </c>
      <c r="F38" s="182">
        <f>IF(B38&gt;0,((A38*0.746*0.75)/(D38/100))-((A38*0.746*0.75)/(E38/100)),0)*B38</f>
        <v>0</v>
      </c>
      <c r="G38" s="183">
        <f>C38*F38</f>
        <v>0</v>
      </c>
      <c r="H38" s="178">
        <v>1</v>
      </c>
      <c r="I38" s="179">
        <v>0</v>
      </c>
      <c r="J38" s="179">
        <v>0</v>
      </c>
      <c r="K38" s="180">
        <v>76.3</v>
      </c>
      <c r="L38" s="181">
        <v>85.5</v>
      </c>
      <c r="M38" s="182">
        <f>IF(I38&gt;0,((H38*0.746*0.75)/(K38/100))-((H38*0.746*0.75)/(L38/100)),0)*I38</f>
        <v>0</v>
      </c>
      <c r="N38" s="183">
        <f>J38*M38</f>
        <v>0</v>
      </c>
      <c r="O38" s="178">
        <v>1</v>
      </c>
      <c r="P38" s="179">
        <v>0</v>
      </c>
      <c r="Q38" s="179">
        <v>0</v>
      </c>
      <c r="R38" s="180">
        <v>76.3</v>
      </c>
      <c r="S38" s="181">
        <v>77</v>
      </c>
      <c r="T38" s="182"/>
      <c r="U38" s="183"/>
      <c r="V38" s="175">
        <v>25</v>
      </c>
      <c r="W38" s="175">
        <v>1800</v>
      </c>
      <c r="X38" s="175" t="s">
        <v>104</v>
      </c>
      <c r="Y38" s="176">
        <v>0.93599999999999994</v>
      </c>
      <c r="Z38" s="176">
        <v>0.88900000000000001</v>
      </c>
      <c r="AA38" s="173">
        <v>1027.0999999999999</v>
      </c>
      <c r="AB38" s="176">
        <v>0.88900000000000001</v>
      </c>
      <c r="AC38" s="85"/>
    </row>
    <row r="39" spans="1:29">
      <c r="A39" s="178">
        <v>1.5</v>
      </c>
      <c r="B39" s="179">
        <v>0</v>
      </c>
      <c r="C39" s="179">
        <v>0</v>
      </c>
      <c r="D39" s="180">
        <v>77.400000000000006</v>
      </c>
      <c r="E39" s="181">
        <v>87.5</v>
      </c>
      <c r="F39" s="182">
        <f t="shared" ref="F39:F56" si="6">IF(B39&gt;0,((A39*0.746*0.75)/(D39/100))-((A39*0.746*0.75)/(E39/100)),0)*B39</f>
        <v>0</v>
      </c>
      <c r="G39" s="183">
        <f t="shared" ref="G39:G56" si="7">C39*F39</f>
        <v>0</v>
      </c>
      <c r="H39" s="178">
        <v>1.5</v>
      </c>
      <c r="I39" s="179">
        <v>0</v>
      </c>
      <c r="J39" s="179">
        <v>0</v>
      </c>
      <c r="K39" s="180">
        <v>77.400000000000006</v>
      </c>
      <c r="L39" s="181">
        <v>86.5</v>
      </c>
      <c r="M39" s="182">
        <f t="shared" ref="M39:M56" si="8">IF(I39&gt;0,((H39*0.746*0.75)/(K39/100))-((H39*0.746*0.75)/(L39/100)),0)*I39</f>
        <v>0</v>
      </c>
      <c r="N39" s="183">
        <f t="shared" ref="N39:N55" si="9">J39*M39</f>
        <v>0</v>
      </c>
      <c r="O39" s="178">
        <v>1.5</v>
      </c>
      <c r="P39" s="179">
        <v>0</v>
      </c>
      <c r="Q39" s="179">
        <v>0</v>
      </c>
      <c r="R39" s="180">
        <v>77.400000000000006</v>
      </c>
      <c r="S39" s="181">
        <v>84</v>
      </c>
      <c r="T39" s="182">
        <f t="shared" ref="T39:T56" si="10">IF(P39&gt;0,((O39*0.746*0.75)/(R39/100))-((O39*0.746*0.75)/(S39/100)),0)*P39</f>
        <v>0</v>
      </c>
      <c r="U39" s="183">
        <f t="shared" ref="U39:U56" si="11">Q39*T39</f>
        <v>0</v>
      </c>
      <c r="V39" s="175">
        <v>30</v>
      </c>
      <c r="W39" s="175">
        <v>1800</v>
      </c>
      <c r="X39" s="175" t="s">
        <v>104</v>
      </c>
      <c r="Y39" s="176">
        <v>0.94099999999999995</v>
      </c>
      <c r="Z39" s="176">
        <v>0.89400000000000002</v>
      </c>
      <c r="AA39" s="173">
        <v>1151.7</v>
      </c>
      <c r="AB39" s="176">
        <v>0.89400000000000002</v>
      </c>
      <c r="AC39" s="85"/>
    </row>
    <row r="40" spans="1:29">
      <c r="A40" s="178">
        <v>2</v>
      </c>
      <c r="B40" s="179">
        <v>0</v>
      </c>
      <c r="C40" s="179">
        <v>0</v>
      </c>
      <c r="D40" s="180">
        <v>78.5</v>
      </c>
      <c r="E40" s="181">
        <v>88.5</v>
      </c>
      <c r="F40" s="182">
        <f t="shared" si="6"/>
        <v>0</v>
      </c>
      <c r="G40" s="183">
        <f t="shared" si="7"/>
        <v>0</v>
      </c>
      <c r="H40" s="178">
        <v>2</v>
      </c>
      <c r="I40" s="179">
        <v>0</v>
      </c>
      <c r="J40" s="179">
        <v>0</v>
      </c>
      <c r="K40" s="180">
        <v>78.5</v>
      </c>
      <c r="L40" s="181">
        <v>86.5</v>
      </c>
      <c r="M40" s="182">
        <f t="shared" si="8"/>
        <v>0</v>
      </c>
      <c r="N40" s="183">
        <f t="shared" si="9"/>
        <v>0</v>
      </c>
      <c r="O40" s="178">
        <v>2</v>
      </c>
      <c r="P40" s="179">
        <v>0</v>
      </c>
      <c r="Q40" s="179">
        <v>0</v>
      </c>
      <c r="R40" s="180">
        <v>78.5</v>
      </c>
      <c r="S40" s="181">
        <v>85.5</v>
      </c>
      <c r="T40" s="182">
        <f t="shared" si="10"/>
        <v>0</v>
      </c>
      <c r="U40" s="183">
        <f t="shared" si="11"/>
        <v>0</v>
      </c>
      <c r="V40" s="175">
        <v>40</v>
      </c>
      <c r="W40" s="175">
        <v>1800</v>
      </c>
      <c r="X40" s="175" t="s">
        <v>104</v>
      </c>
      <c r="Y40" s="176">
        <v>0.94099999999999995</v>
      </c>
      <c r="Z40" s="176">
        <v>0.89700000000000002</v>
      </c>
      <c r="AA40" s="173">
        <v>1464.15</v>
      </c>
      <c r="AB40" s="176">
        <v>0.89700000000000002</v>
      </c>
      <c r="AC40" s="85"/>
    </row>
    <row r="41" spans="1:29">
      <c r="A41" s="178">
        <v>3</v>
      </c>
      <c r="B41" s="179">
        <v>0</v>
      </c>
      <c r="C41" s="179">
        <v>0</v>
      </c>
      <c r="D41" s="180">
        <v>80.599999999999994</v>
      </c>
      <c r="E41" s="181">
        <v>89.5</v>
      </c>
      <c r="F41" s="182">
        <f t="shared" si="6"/>
        <v>0</v>
      </c>
      <c r="G41" s="183">
        <f t="shared" si="7"/>
        <v>0</v>
      </c>
      <c r="H41" s="178">
        <v>3</v>
      </c>
      <c r="I41" s="179">
        <v>0</v>
      </c>
      <c r="J41" s="179">
        <v>0</v>
      </c>
      <c r="K41" s="180">
        <v>80.599999999999994</v>
      </c>
      <c r="L41" s="181">
        <v>89.5</v>
      </c>
      <c r="M41" s="182">
        <f t="shared" si="8"/>
        <v>0</v>
      </c>
      <c r="N41" s="183">
        <f t="shared" si="9"/>
        <v>0</v>
      </c>
      <c r="O41" s="178">
        <v>3</v>
      </c>
      <c r="P41" s="179">
        <v>0</v>
      </c>
      <c r="Q41" s="179">
        <v>0</v>
      </c>
      <c r="R41" s="180">
        <v>80.599999999999994</v>
      </c>
      <c r="S41" s="181">
        <v>86.5</v>
      </c>
      <c r="T41" s="182">
        <f t="shared" si="10"/>
        <v>0</v>
      </c>
      <c r="U41" s="183">
        <f t="shared" si="11"/>
        <v>0</v>
      </c>
      <c r="V41" s="175">
        <v>50</v>
      </c>
      <c r="W41" s="175">
        <v>1800</v>
      </c>
      <c r="X41" s="175" t="s">
        <v>104</v>
      </c>
      <c r="Y41" s="176">
        <v>0.94499999999999995</v>
      </c>
      <c r="Z41" s="176">
        <v>0.89900000000000002</v>
      </c>
      <c r="AA41" s="173">
        <v>2033.15</v>
      </c>
      <c r="AB41" s="176">
        <v>0.89900000000000002</v>
      </c>
      <c r="AC41" s="85"/>
    </row>
    <row r="42" spans="1:29">
      <c r="A42" s="178">
        <v>5</v>
      </c>
      <c r="B42" s="179">
        <v>0</v>
      </c>
      <c r="C42" s="179">
        <v>0</v>
      </c>
      <c r="D42" s="180">
        <v>83.2</v>
      </c>
      <c r="E42" s="181">
        <v>89.5</v>
      </c>
      <c r="F42" s="182">
        <f t="shared" si="6"/>
        <v>0</v>
      </c>
      <c r="G42" s="183">
        <f t="shared" si="7"/>
        <v>0</v>
      </c>
      <c r="H42" s="178">
        <v>5</v>
      </c>
      <c r="I42" s="179">
        <v>0</v>
      </c>
      <c r="J42" s="179">
        <v>0</v>
      </c>
      <c r="K42" s="180">
        <v>83.2</v>
      </c>
      <c r="L42" s="181">
        <v>89.5</v>
      </c>
      <c r="M42" s="182">
        <f t="shared" si="8"/>
        <v>0</v>
      </c>
      <c r="N42" s="183">
        <f t="shared" si="9"/>
        <v>0</v>
      </c>
      <c r="O42" s="178">
        <v>5</v>
      </c>
      <c r="P42" s="179">
        <v>0</v>
      </c>
      <c r="Q42" s="179">
        <v>0</v>
      </c>
      <c r="R42" s="180">
        <v>83.2</v>
      </c>
      <c r="S42" s="181">
        <v>88.5</v>
      </c>
      <c r="T42" s="182">
        <f t="shared" si="10"/>
        <v>0</v>
      </c>
      <c r="U42" s="183">
        <f t="shared" si="11"/>
        <v>0</v>
      </c>
      <c r="V42" s="175">
        <v>60</v>
      </c>
      <c r="W42" s="175">
        <v>1800</v>
      </c>
      <c r="X42" s="175" t="s">
        <v>104</v>
      </c>
      <c r="Y42" s="176">
        <v>0.95</v>
      </c>
      <c r="Z42" s="176">
        <v>0.90400000000000003</v>
      </c>
      <c r="AA42" s="173">
        <v>2017.15</v>
      </c>
      <c r="AB42" s="176">
        <v>0.90400000000000003</v>
      </c>
      <c r="AC42" s="85"/>
    </row>
    <row r="43" spans="1:29">
      <c r="A43" s="178">
        <v>7.5</v>
      </c>
      <c r="B43" s="179">
        <v>0</v>
      </c>
      <c r="C43" s="179">
        <v>0</v>
      </c>
      <c r="D43" s="180">
        <v>85.3</v>
      </c>
      <c r="E43" s="181">
        <v>91</v>
      </c>
      <c r="F43" s="182">
        <f t="shared" si="6"/>
        <v>0</v>
      </c>
      <c r="G43" s="183">
        <f t="shared" si="7"/>
        <v>0</v>
      </c>
      <c r="H43" s="178">
        <v>7.5</v>
      </c>
      <c r="I43" s="179">
        <v>0</v>
      </c>
      <c r="J43" s="179">
        <v>0</v>
      </c>
      <c r="K43" s="180">
        <v>85.3</v>
      </c>
      <c r="L43" s="181">
        <v>91.7</v>
      </c>
      <c r="M43" s="182">
        <f t="shared" si="8"/>
        <v>0</v>
      </c>
      <c r="N43" s="183">
        <f t="shared" si="9"/>
        <v>0</v>
      </c>
      <c r="O43" s="178">
        <v>7.5</v>
      </c>
      <c r="P43" s="179">
        <v>0</v>
      </c>
      <c r="Q43" s="179">
        <v>0</v>
      </c>
      <c r="R43" s="180">
        <v>85.3</v>
      </c>
      <c r="S43" s="181">
        <v>89.5</v>
      </c>
      <c r="T43" s="182">
        <f t="shared" si="10"/>
        <v>0</v>
      </c>
      <c r="U43" s="183">
        <f t="shared" si="11"/>
        <v>0</v>
      </c>
      <c r="V43" s="175">
        <v>75</v>
      </c>
      <c r="W43" s="175">
        <v>1800</v>
      </c>
      <c r="X43" s="175" t="s">
        <v>104</v>
      </c>
      <c r="Y43" s="176">
        <v>0.95</v>
      </c>
      <c r="Z43" s="176">
        <v>0.90900000000000003</v>
      </c>
      <c r="AA43" s="173">
        <v>2360.15</v>
      </c>
      <c r="AB43" s="176">
        <v>0.90900000000000003</v>
      </c>
      <c r="AC43" s="85"/>
    </row>
    <row r="44" spans="1:29">
      <c r="A44" s="178">
        <v>10</v>
      </c>
      <c r="B44" s="179">
        <v>0</v>
      </c>
      <c r="C44" s="179">
        <v>0</v>
      </c>
      <c r="D44" s="180">
        <v>86.3</v>
      </c>
      <c r="E44" s="181">
        <v>91</v>
      </c>
      <c r="F44" s="182">
        <f t="shared" si="6"/>
        <v>0</v>
      </c>
      <c r="G44" s="183">
        <f t="shared" si="7"/>
        <v>0</v>
      </c>
      <c r="H44" s="178">
        <v>10</v>
      </c>
      <c r="I44" s="179">
        <v>0</v>
      </c>
      <c r="J44" s="179">
        <v>0</v>
      </c>
      <c r="K44" s="180">
        <v>86.3</v>
      </c>
      <c r="L44" s="181">
        <v>91.7</v>
      </c>
      <c r="M44" s="182">
        <f t="shared" si="8"/>
        <v>0</v>
      </c>
      <c r="N44" s="183">
        <f t="shared" si="9"/>
        <v>0</v>
      </c>
      <c r="O44" s="178">
        <v>10</v>
      </c>
      <c r="P44" s="179">
        <v>0</v>
      </c>
      <c r="Q44" s="179">
        <v>0</v>
      </c>
      <c r="R44" s="180">
        <v>86.3</v>
      </c>
      <c r="S44" s="181">
        <v>90.2</v>
      </c>
      <c r="T44" s="182">
        <f t="shared" si="10"/>
        <v>0</v>
      </c>
      <c r="U44" s="183">
        <f t="shared" si="11"/>
        <v>0</v>
      </c>
      <c r="V44" s="175">
        <v>100</v>
      </c>
      <c r="W44" s="175">
        <v>1800</v>
      </c>
      <c r="X44" s="175" t="s">
        <v>104</v>
      </c>
      <c r="Y44" s="176">
        <v>0.95400000000000007</v>
      </c>
      <c r="Z44" s="176">
        <v>0.90900000000000003</v>
      </c>
      <c r="AA44" s="173">
        <v>3106.8</v>
      </c>
      <c r="AB44" s="176">
        <v>0.90900000000000003</v>
      </c>
      <c r="AC44" s="85"/>
    </row>
    <row r="45" spans="1:29">
      <c r="A45" s="178">
        <v>15</v>
      </c>
      <c r="B45" s="179">
        <v>0</v>
      </c>
      <c r="C45" s="179">
        <v>0</v>
      </c>
      <c r="D45" s="180">
        <v>87.2</v>
      </c>
      <c r="E45" s="181">
        <v>91.7</v>
      </c>
      <c r="F45" s="182">
        <f t="shared" si="6"/>
        <v>0</v>
      </c>
      <c r="G45" s="183">
        <f t="shared" si="7"/>
        <v>0</v>
      </c>
      <c r="H45" s="178">
        <v>15</v>
      </c>
      <c r="I45" s="179">
        <v>0</v>
      </c>
      <c r="J45" s="179">
        <v>0</v>
      </c>
      <c r="K45" s="180">
        <v>87.2</v>
      </c>
      <c r="L45" s="181">
        <v>92.4</v>
      </c>
      <c r="M45" s="182">
        <f t="shared" si="8"/>
        <v>0</v>
      </c>
      <c r="N45" s="183">
        <f t="shared" si="9"/>
        <v>0</v>
      </c>
      <c r="O45" s="178">
        <v>15</v>
      </c>
      <c r="P45" s="179">
        <v>0</v>
      </c>
      <c r="Q45" s="179">
        <v>0</v>
      </c>
      <c r="R45" s="180">
        <v>87.2</v>
      </c>
      <c r="S45" s="181">
        <v>91</v>
      </c>
      <c r="T45" s="182">
        <f t="shared" si="10"/>
        <v>0</v>
      </c>
      <c r="U45" s="183">
        <f t="shared" si="11"/>
        <v>0</v>
      </c>
      <c r="V45" s="175">
        <v>125</v>
      </c>
      <c r="W45" s="175">
        <v>1800</v>
      </c>
      <c r="X45" s="175" t="s">
        <v>104</v>
      </c>
      <c r="Y45" s="176">
        <v>0.95400000000000007</v>
      </c>
      <c r="Z45" s="176">
        <v>0.91299999999999992</v>
      </c>
      <c r="AA45" s="173">
        <v>3566.15</v>
      </c>
      <c r="AB45" s="176">
        <v>0.91299999999999992</v>
      </c>
      <c r="AC45" s="85"/>
    </row>
    <row r="46" spans="1:29">
      <c r="A46" s="178">
        <v>20</v>
      </c>
      <c r="B46" s="179">
        <v>0</v>
      </c>
      <c r="C46" s="179">
        <v>0</v>
      </c>
      <c r="D46" s="180">
        <v>88.1</v>
      </c>
      <c r="E46" s="181">
        <v>91.7</v>
      </c>
      <c r="F46" s="182">
        <f t="shared" si="6"/>
        <v>0</v>
      </c>
      <c r="G46" s="183">
        <f t="shared" si="7"/>
        <v>0</v>
      </c>
      <c r="H46" s="178">
        <v>20</v>
      </c>
      <c r="I46" s="179">
        <v>0</v>
      </c>
      <c r="J46" s="179">
        <v>0</v>
      </c>
      <c r="K46" s="180">
        <v>88.1</v>
      </c>
      <c r="L46" s="181">
        <v>93</v>
      </c>
      <c r="M46" s="182">
        <f t="shared" si="8"/>
        <v>0</v>
      </c>
      <c r="N46" s="183">
        <f t="shared" si="9"/>
        <v>0</v>
      </c>
      <c r="O46" s="178">
        <v>20</v>
      </c>
      <c r="P46" s="179">
        <v>0</v>
      </c>
      <c r="Q46" s="179">
        <v>0</v>
      </c>
      <c r="R46" s="180">
        <v>88.1</v>
      </c>
      <c r="S46" s="181">
        <v>91</v>
      </c>
      <c r="T46" s="182">
        <f t="shared" si="10"/>
        <v>0</v>
      </c>
      <c r="U46" s="183">
        <f t="shared" si="11"/>
        <v>0</v>
      </c>
      <c r="V46" s="175">
        <v>150</v>
      </c>
      <c r="W46" s="175">
        <v>1800</v>
      </c>
      <c r="X46" s="175" t="s">
        <v>104</v>
      </c>
      <c r="Y46" s="176">
        <v>0.95799999999999996</v>
      </c>
      <c r="Z46" s="176">
        <v>0.91700000000000004</v>
      </c>
      <c r="AA46" s="173">
        <v>5135.5</v>
      </c>
      <c r="AB46" s="176">
        <v>0.91700000000000004</v>
      </c>
      <c r="AC46" s="85"/>
    </row>
    <row r="47" spans="1:29">
      <c r="A47" s="178">
        <v>25</v>
      </c>
      <c r="B47" s="179">
        <v>0</v>
      </c>
      <c r="C47" s="179">
        <v>0</v>
      </c>
      <c r="D47" s="180">
        <v>88.9</v>
      </c>
      <c r="E47" s="181">
        <v>93</v>
      </c>
      <c r="F47" s="182">
        <f t="shared" si="6"/>
        <v>0</v>
      </c>
      <c r="G47" s="183">
        <f t="shared" si="7"/>
        <v>0</v>
      </c>
      <c r="H47" s="178">
        <v>25</v>
      </c>
      <c r="I47" s="179">
        <v>0</v>
      </c>
      <c r="J47" s="179">
        <v>0</v>
      </c>
      <c r="K47" s="180">
        <v>88.9</v>
      </c>
      <c r="L47" s="181">
        <v>93.6</v>
      </c>
      <c r="M47" s="182">
        <f t="shared" si="8"/>
        <v>0</v>
      </c>
      <c r="N47" s="183">
        <f t="shared" si="9"/>
        <v>0</v>
      </c>
      <c r="O47" s="178">
        <v>25</v>
      </c>
      <c r="P47" s="179">
        <v>0</v>
      </c>
      <c r="Q47" s="179">
        <v>0</v>
      </c>
      <c r="R47" s="180">
        <v>88.9</v>
      </c>
      <c r="S47" s="181">
        <v>91.7</v>
      </c>
      <c r="T47" s="182">
        <f t="shared" si="10"/>
        <v>0</v>
      </c>
      <c r="U47" s="183">
        <f t="shared" si="11"/>
        <v>0</v>
      </c>
      <c r="V47" s="175">
        <v>200</v>
      </c>
      <c r="W47" s="175">
        <v>1800</v>
      </c>
      <c r="X47" s="175" t="s">
        <v>104</v>
      </c>
      <c r="Y47" s="176">
        <v>0.95799999999999996</v>
      </c>
      <c r="Z47" s="176">
        <v>0.92500000000000004</v>
      </c>
      <c r="AA47" s="173">
        <v>6129.15</v>
      </c>
      <c r="AB47" s="176">
        <v>0.92500000000000004</v>
      </c>
      <c r="AC47" s="85"/>
    </row>
    <row r="48" spans="1:29">
      <c r="A48" s="178">
        <v>30</v>
      </c>
      <c r="B48" s="179">
        <v>0</v>
      </c>
      <c r="C48" s="179">
        <v>0</v>
      </c>
      <c r="D48" s="180">
        <v>89.4</v>
      </c>
      <c r="E48" s="181">
        <v>93</v>
      </c>
      <c r="F48" s="182">
        <f t="shared" si="6"/>
        <v>0</v>
      </c>
      <c r="G48" s="183">
        <f t="shared" si="7"/>
        <v>0</v>
      </c>
      <c r="H48" s="178">
        <v>30</v>
      </c>
      <c r="I48" s="179">
        <v>0</v>
      </c>
      <c r="J48" s="179">
        <v>0</v>
      </c>
      <c r="K48" s="180">
        <v>89.4</v>
      </c>
      <c r="L48" s="181">
        <v>93.6</v>
      </c>
      <c r="M48" s="182">
        <f t="shared" si="8"/>
        <v>0</v>
      </c>
      <c r="N48" s="183">
        <f t="shared" si="9"/>
        <v>0</v>
      </c>
      <c r="O48" s="178">
        <v>30</v>
      </c>
      <c r="P48" s="179">
        <v>0</v>
      </c>
      <c r="Q48" s="179">
        <v>0</v>
      </c>
      <c r="R48" s="180">
        <v>89.4</v>
      </c>
      <c r="S48" s="181">
        <v>91.7</v>
      </c>
      <c r="T48" s="182">
        <f t="shared" si="10"/>
        <v>0</v>
      </c>
      <c r="U48" s="183">
        <f t="shared" si="11"/>
        <v>0</v>
      </c>
      <c r="V48" s="175">
        <v>1</v>
      </c>
      <c r="W48" s="175">
        <v>3600</v>
      </c>
      <c r="X48" s="175" t="s">
        <v>104</v>
      </c>
      <c r="Y48" s="176">
        <v>0.77</v>
      </c>
      <c r="Z48" s="176">
        <v>0.76300000000000001</v>
      </c>
      <c r="AA48" s="173">
        <v>50</v>
      </c>
      <c r="AB48" s="172">
        <v>0.76300000000000001</v>
      </c>
      <c r="AC48" s="85"/>
    </row>
    <row r="49" spans="1:29">
      <c r="A49" s="178">
        <v>40</v>
      </c>
      <c r="B49" s="179">
        <v>0</v>
      </c>
      <c r="C49" s="179">
        <v>0</v>
      </c>
      <c r="D49" s="180">
        <v>89.7</v>
      </c>
      <c r="E49" s="181">
        <v>94.1</v>
      </c>
      <c r="F49" s="182">
        <f t="shared" si="6"/>
        <v>0</v>
      </c>
      <c r="G49" s="183">
        <f t="shared" si="7"/>
        <v>0</v>
      </c>
      <c r="H49" s="178">
        <v>40</v>
      </c>
      <c r="I49" s="179">
        <v>0</v>
      </c>
      <c r="J49" s="179">
        <v>0</v>
      </c>
      <c r="K49" s="180">
        <v>89.7</v>
      </c>
      <c r="L49" s="181">
        <v>94.1</v>
      </c>
      <c r="M49" s="182">
        <f t="shared" si="8"/>
        <v>0</v>
      </c>
      <c r="N49" s="183">
        <f t="shared" si="9"/>
        <v>0</v>
      </c>
      <c r="O49" s="178">
        <v>40</v>
      </c>
      <c r="P49" s="179">
        <v>0</v>
      </c>
      <c r="Q49" s="179">
        <v>0</v>
      </c>
      <c r="R49" s="180">
        <v>89.7</v>
      </c>
      <c r="S49" s="181">
        <v>92.4</v>
      </c>
      <c r="T49" s="182">
        <f t="shared" si="10"/>
        <v>0</v>
      </c>
      <c r="U49" s="183">
        <f t="shared" si="11"/>
        <v>0</v>
      </c>
      <c r="V49" s="175">
        <v>1.5</v>
      </c>
      <c r="W49" s="175">
        <v>3600</v>
      </c>
      <c r="X49" s="175" t="s">
        <v>104</v>
      </c>
      <c r="Y49" s="176">
        <v>0.84</v>
      </c>
      <c r="Z49" s="176">
        <v>0.77400000000000002</v>
      </c>
      <c r="AA49" s="173">
        <v>240.9</v>
      </c>
      <c r="AB49" s="176">
        <v>0.77400000000000002</v>
      </c>
      <c r="AC49" s="85"/>
    </row>
    <row r="50" spans="1:29">
      <c r="A50" s="178">
        <v>50</v>
      </c>
      <c r="B50" s="179">
        <v>0</v>
      </c>
      <c r="C50" s="179">
        <v>0</v>
      </c>
      <c r="D50" s="180">
        <v>88.9</v>
      </c>
      <c r="E50" s="181">
        <v>94.1</v>
      </c>
      <c r="F50" s="182">
        <f t="shared" si="6"/>
        <v>0</v>
      </c>
      <c r="G50" s="183">
        <f t="shared" si="7"/>
        <v>0</v>
      </c>
      <c r="H50" s="178">
        <v>50</v>
      </c>
      <c r="I50" s="179">
        <v>0</v>
      </c>
      <c r="J50" s="179">
        <v>0</v>
      </c>
      <c r="K50" s="180">
        <v>88.9</v>
      </c>
      <c r="L50" s="181">
        <v>94.5</v>
      </c>
      <c r="M50" s="182">
        <f t="shared" si="8"/>
        <v>0</v>
      </c>
      <c r="N50" s="183">
        <f t="shared" si="9"/>
        <v>0</v>
      </c>
      <c r="O50" s="178">
        <v>50</v>
      </c>
      <c r="P50" s="179">
        <v>0</v>
      </c>
      <c r="Q50" s="179">
        <v>0</v>
      </c>
      <c r="R50" s="180">
        <v>88.9</v>
      </c>
      <c r="S50" s="181">
        <v>93</v>
      </c>
      <c r="T50" s="182">
        <f t="shared" si="10"/>
        <v>0</v>
      </c>
      <c r="U50" s="183">
        <f t="shared" si="11"/>
        <v>0</v>
      </c>
      <c r="V50" s="175">
        <v>2</v>
      </c>
      <c r="W50" s="175">
        <v>3600</v>
      </c>
      <c r="X50" s="175" t="s">
        <v>104</v>
      </c>
      <c r="Y50" s="176">
        <v>0.85499999999999998</v>
      </c>
      <c r="Z50" s="176">
        <v>0.78500000000000003</v>
      </c>
      <c r="AA50" s="173">
        <v>273.85000000000002</v>
      </c>
      <c r="AB50" s="176">
        <v>0.78500000000000003</v>
      </c>
      <c r="AC50" s="85"/>
    </row>
    <row r="51" spans="1:29">
      <c r="A51" s="178">
        <v>60</v>
      </c>
      <c r="B51" s="179">
        <v>0</v>
      </c>
      <c r="C51" s="179">
        <v>0</v>
      </c>
      <c r="D51" s="180">
        <v>90.4</v>
      </c>
      <c r="E51" s="181">
        <v>94.5</v>
      </c>
      <c r="F51" s="182">
        <f t="shared" si="6"/>
        <v>0</v>
      </c>
      <c r="G51" s="183">
        <f t="shared" si="7"/>
        <v>0</v>
      </c>
      <c r="H51" s="178">
        <v>60</v>
      </c>
      <c r="I51" s="179">
        <v>0</v>
      </c>
      <c r="J51" s="179">
        <v>0</v>
      </c>
      <c r="K51" s="180">
        <v>90.4</v>
      </c>
      <c r="L51" s="181">
        <v>95</v>
      </c>
      <c r="M51" s="182">
        <f t="shared" si="8"/>
        <v>0</v>
      </c>
      <c r="N51" s="183">
        <f t="shared" si="9"/>
        <v>0</v>
      </c>
      <c r="O51" s="178">
        <v>60</v>
      </c>
      <c r="P51" s="179">
        <v>0</v>
      </c>
      <c r="Q51" s="179">
        <v>0</v>
      </c>
      <c r="R51" s="180">
        <v>90.4</v>
      </c>
      <c r="S51" s="181">
        <v>93.6</v>
      </c>
      <c r="T51" s="182">
        <f t="shared" si="10"/>
        <v>0</v>
      </c>
      <c r="U51" s="183">
        <f t="shared" si="11"/>
        <v>0</v>
      </c>
      <c r="V51" s="175">
        <v>3</v>
      </c>
      <c r="W51" s="175">
        <v>3600</v>
      </c>
      <c r="X51" s="175" t="s">
        <v>104</v>
      </c>
      <c r="Y51" s="176">
        <v>0.85499999999999998</v>
      </c>
      <c r="Z51" s="176">
        <v>0.80599999999999994</v>
      </c>
      <c r="AA51" s="173">
        <v>295.10000000000002</v>
      </c>
      <c r="AB51" s="176">
        <v>0.80599999999999994</v>
      </c>
      <c r="AC51" s="85"/>
    </row>
    <row r="52" spans="1:29">
      <c r="A52" s="178">
        <v>75</v>
      </c>
      <c r="B52" s="179">
        <v>0</v>
      </c>
      <c r="C52" s="179">
        <v>0</v>
      </c>
      <c r="D52" s="180">
        <v>90.9</v>
      </c>
      <c r="E52" s="181">
        <v>94.5</v>
      </c>
      <c r="F52" s="182">
        <f t="shared" si="6"/>
        <v>0</v>
      </c>
      <c r="G52" s="183">
        <f t="shared" si="7"/>
        <v>0</v>
      </c>
      <c r="H52" s="178">
        <v>75</v>
      </c>
      <c r="I52" s="179">
        <v>0</v>
      </c>
      <c r="J52" s="179">
        <v>0</v>
      </c>
      <c r="K52" s="180">
        <v>90.9</v>
      </c>
      <c r="L52" s="181">
        <v>95.4</v>
      </c>
      <c r="M52" s="182">
        <f t="shared" si="8"/>
        <v>0</v>
      </c>
      <c r="N52" s="183">
        <f t="shared" si="9"/>
        <v>0</v>
      </c>
      <c r="O52" s="178">
        <v>75</v>
      </c>
      <c r="P52" s="179">
        <v>0</v>
      </c>
      <c r="Q52" s="179">
        <v>0</v>
      </c>
      <c r="R52" s="180">
        <v>90.9</v>
      </c>
      <c r="S52" s="181">
        <v>93.6</v>
      </c>
      <c r="T52" s="182">
        <f t="shared" si="10"/>
        <v>0</v>
      </c>
      <c r="U52" s="183">
        <f t="shared" si="11"/>
        <v>0</v>
      </c>
      <c r="V52" s="175">
        <v>5</v>
      </c>
      <c r="W52" s="175">
        <v>3600</v>
      </c>
      <c r="X52" s="175" t="s">
        <v>104</v>
      </c>
      <c r="Y52" s="176">
        <v>0.86499999999999999</v>
      </c>
      <c r="Z52" s="176">
        <v>0.83200000000000007</v>
      </c>
      <c r="AA52" s="173">
        <v>344.3</v>
      </c>
      <c r="AB52" s="176">
        <v>0.83200000000000007</v>
      </c>
      <c r="AC52" s="85"/>
    </row>
    <row r="53" spans="1:29">
      <c r="A53" s="178">
        <v>100</v>
      </c>
      <c r="B53" s="179">
        <v>0</v>
      </c>
      <c r="C53" s="179">
        <v>0</v>
      </c>
      <c r="D53" s="180">
        <v>90.9</v>
      </c>
      <c r="E53" s="181">
        <v>95</v>
      </c>
      <c r="F53" s="182">
        <f t="shared" si="6"/>
        <v>0</v>
      </c>
      <c r="G53" s="183">
        <f t="shared" si="7"/>
        <v>0</v>
      </c>
      <c r="H53" s="178">
        <v>100</v>
      </c>
      <c r="I53" s="179">
        <v>0</v>
      </c>
      <c r="J53" s="179">
        <v>0</v>
      </c>
      <c r="K53" s="180">
        <v>90.9</v>
      </c>
      <c r="L53" s="181">
        <v>95.4</v>
      </c>
      <c r="M53" s="182">
        <f t="shared" si="8"/>
        <v>0</v>
      </c>
      <c r="N53" s="183">
        <f t="shared" si="9"/>
        <v>0</v>
      </c>
      <c r="O53" s="178">
        <v>100</v>
      </c>
      <c r="P53" s="179">
        <v>0</v>
      </c>
      <c r="Q53" s="179">
        <v>0</v>
      </c>
      <c r="R53" s="180">
        <v>90.9</v>
      </c>
      <c r="S53" s="181">
        <v>94.1</v>
      </c>
      <c r="T53" s="182">
        <f t="shared" si="10"/>
        <v>0</v>
      </c>
      <c r="U53" s="183">
        <f t="shared" si="11"/>
        <v>0</v>
      </c>
      <c r="V53" s="175">
        <v>7.5</v>
      </c>
      <c r="W53" s="175">
        <v>3600</v>
      </c>
      <c r="X53" s="175" t="s">
        <v>104</v>
      </c>
      <c r="Y53" s="176">
        <v>0.88500000000000001</v>
      </c>
      <c r="Z53" s="176">
        <v>0.85299999999999998</v>
      </c>
      <c r="AA53" s="173">
        <v>453.3</v>
      </c>
      <c r="AB53" s="176">
        <v>0.85299999999999998</v>
      </c>
      <c r="AC53" s="85"/>
    </row>
    <row r="54" spans="1:29">
      <c r="A54" s="178">
        <v>125</v>
      </c>
      <c r="B54" s="179">
        <v>0</v>
      </c>
      <c r="C54" s="179">
        <v>0</v>
      </c>
      <c r="D54" s="180">
        <v>91.3</v>
      </c>
      <c r="E54" s="181">
        <v>95</v>
      </c>
      <c r="F54" s="182">
        <f t="shared" si="6"/>
        <v>0</v>
      </c>
      <c r="G54" s="183">
        <f t="shared" si="7"/>
        <v>0</v>
      </c>
      <c r="H54" s="178">
        <v>125</v>
      </c>
      <c r="I54" s="179">
        <v>0</v>
      </c>
      <c r="J54" s="179">
        <v>0</v>
      </c>
      <c r="K54" s="180">
        <v>91.3</v>
      </c>
      <c r="L54" s="181">
        <v>95.4</v>
      </c>
      <c r="M54" s="182">
        <f t="shared" si="8"/>
        <v>0</v>
      </c>
      <c r="N54" s="183">
        <f t="shared" si="9"/>
        <v>0</v>
      </c>
      <c r="O54" s="178">
        <v>125</v>
      </c>
      <c r="P54" s="179">
        <v>0</v>
      </c>
      <c r="Q54" s="179">
        <v>0</v>
      </c>
      <c r="R54" s="180">
        <v>91.3</v>
      </c>
      <c r="S54" s="181">
        <v>95</v>
      </c>
      <c r="T54" s="182">
        <f t="shared" si="10"/>
        <v>0</v>
      </c>
      <c r="U54" s="183">
        <f t="shared" si="11"/>
        <v>0</v>
      </c>
      <c r="V54" s="175">
        <v>10</v>
      </c>
      <c r="W54" s="175">
        <v>3600</v>
      </c>
      <c r="X54" s="175" t="s">
        <v>104</v>
      </c>
      <c r="Y54" s="176">
        <v>0.89500000000000002</v>
      </c>
      <c r="Z54" s="176">
        <v>0.86299999999999999</v>
      </c>
      <c r="AA54" s="173">
        <v>544.75</v>
      </c>
      <c r="AB54" s="176">
        <v>0.86299999999999999</v>
      </c>
      <c r="AC54" s="85"/>
    </row>
    <row r="55" spans="1:29">
      <c r="A55" s="178">
        <v>150</v>
      </c>
      <c r="B55" s="179">
        <v>0</v>
      </c>
      <c r="C55" s="179">
        <v>0</v>
      </c>
      <c r="D55" s="180">
        <v>91.7</v>
      </c>
      <c r="E55" s="181">
        <v>95.8</v>
      </c>
      <c r="F55" s="182">
        <f t="shared" si="6"/>
        <v>0</v>
      </c>
      <c r="G55" s="183">
        <f t="shared" si="7"/>
        <v>0</v>
      </c>
      <c r="H55" s="178">
        <v>150</v>
      </c>
      <c r="I55" s="179">
        <v>0</v>
      </c>
      <c r="J55" s="179">
        <v>0</v>
      </c>
      <c r="K55" s="180">
        <v>91.7</v>
      </c>
      <c r="L55" s="181">
        <v>95.8</v>
      </c>
      <c r="M55" s="182">
        <f t="shared" si="8"/>
        <v>0</v>
      </c>
      <c r="N55" s="183">
        <f t="shared" si="9"/>
        <v>0</v>
      </c>
      <c r="O55" s="178">
        <v>150</v>
      </c>
      <c r="P55" s="179">
        <v>0</v>
      </c>
      <c r="Q55" s="179">
        <v>0</v>
      </c>
      <c r="R55" s="180">
        <v>91.7</v>
      </c>
      <c r="S55" s="181">
        <v>95</v>
      </c>
      <c r="T55" s="182">
        <f t="shared" si="10"/>
        <v>0</v>
      </c>
      <c r="U55" s="183">
        <f t="shared" si="11"/>
        <v>0</v>
      </c>
      <c r="V55" s="175">
        <v>15</v>
      </c>
      <c r="W55" s="175">
        <v>3600</v>
      </c>
      <c r="X55" s="175" t="s">
        <v>104</v>
      </c>
      <c r="Y55" s="176">
        <v>0.90200000000000002</v>
      </c>
      <c r="Z55" s="176">
        <v>0.872</v>
      </c>
      <c r="AA55" s="173">
        <v>695.35</v>
      </c>
      <c r="AB55" s="176">
        <v>0.872</v>
      </c>
      <c r="AC55" s="85"/>
    </row>
    <row r="56" spans="1:29">
      <c r="A56" s="184">
        <v>200</v>
      </c>
      <c r="B56" s="185">
        <v>0</v>
      </c>
      <c r="C56" s="185">
        <v>0</v>
      </c>
      <c r="D56" s="186">
        <v>92.5</v>
      </c>
      <c r="E56" s="187">
        <v>95.8</v>
      </c>
      <c r="F56" s="188">
        <f t="shared" si="6"/>
        <v>0</v>
      </c>
      <c r="G56" s="189">
        <f t="shared" si="7"/>
        <v>0</v>
      </c>
      <c r="H56" s="184">
        <v>200</v>
      </c>
      <c r="I56" s="185">
        <v>0</v>
      </c>
      <c r="J56" s="185">
        <v>0</v>
      </c>
      <c r="K56" s="186">
        <v>92.5</v>
      </c>
      <c r="L56" s="187">
        <v>96.2</v>
      </c>
      <c r="M56" s="188">
        <f t="shared" si="8"/>
        <v>0</v>
      </c>
      <c r="N56" s="189">
        <f>J56*M56</f>
        <v>0</v>
      </c>
      <c r="O56" s="184">
        <v>200</v>
      </c>
      <c r="P56" s="185">
        <v>0</v>
      </c>
      <c r="Q56" s="185">
        <v>0</v>
      </c>
      <c r="R56" s="186">
        <v>92.5</v>
      </c>
      <c r="S56" s="187">
        <v>95.4</v>
      </c>
      <c r="T56" s="188">
        <f t="shared" si="10"/>
        <v>0</v>
      </c>
      <c r="U56" s="189">
        <f t="shared" si="11"/>
        <v>0</v>
      </c>
      <c r="V56" s="175">
        <v>20</v>
      </c>
      <c r="W56" s="175">
        <v>3600</v>
      </c>
      <c r="X56" s="175" t="s">
        <v>104</v>
      </c>
      <c r="Y56" s="176">
        <v>0.91</v>
      </c>
      <c r="Z56" s="176">
        <v>0.88099999999999989</v>
      </c>
      <c r="AA56" s="173">
        <v>831.65</v>
      </c>
      <c r="AB56" s="176">
        <v>0.88099999999999989</v>
      </c>
      <c r="AC56" s="85"/>
    </row>
    <row r="57" spans="1:29">
      <c r="A57" s="193"/>
      <c r="B57" s="193"/>
      <c r="C57" s="193"/>
      <c r="D57" s="193"/>
      <c r="E57" s="193"/>
      <c r="F57" s="191">
        <f>SUM(F38:F56)</f>
        <v>0</v>
      </c>
      <c r="G57" s="192">
        <f>SUM(G38:G56)</f>
        <v>0</v>
      </c>
      <c r="H57" s="193"/>
      <c r="I57" s="193"/>
      <c r="J57" s="193"/>
      <c r="K57" s="193"/>
      <c r="L57" s="193"/>
      <c r="M57" s="191">
        <f>SUM(M38:M56)</f>
        <v>0</v>
      </c>
      <c r="N57" s="194">
        <f>SUM(N38:N56)</f>
        <v>0</v>
      </c>
      <c r="O57" s="195"/>
      <c r="P57" s="193"/>
      <c r="Q57" s="193"/>
      <c r="R57" s="193"/>
      <c r="S57" s="193"/>
      <c r="T57" s="191">
        <f>SUM(T38:T56)</f>
        <v>0</v>
      </c>
      <c r="U57" s="192">
        <f>SUM(U38:U56)</f>
        <v>0</v>
      </c>
      <c r="V57" s="175">
        <v>25</v>
      </c>
      <c r="W57" s="175">
        <v>3600</v>
      </c>
      <c r="X57" s="175" t="s">
        <v>104</v>
      </c>
      <c r="Y57" s="176">
        <v>0.91700000000000004</v>
      </c>
      <c r="Z57" s="176">
        <v>0.88900000000000001</v>
      </c>
      <c r="AA57" s="173">
        <v>1030.3499999999999</v>
      </c>
      <c r="AB57" s="176">
        <v>0.88900000000000001</v>
      </c>
      <c r="AC57" s="85"/>
    </row>
    <row r="58" spans="1:29">
      <c r="N58" s="321" t="s">
        <v>108</v>
      </c>
      <c r="O58" s="321"/>
      <c r="P58" s="321"/>
      <c r="Q58" s="321"/>
      <c r="S58" s="322" t="s">
        <v>109</v>
      </c>
      <c r="T58" s="322"/>
      <c r="U58" s="322"/>
      <c r="V58" s="175">
        <v>30</v>
      </c>
      <c r="W58" s="175">
        <v>3600</v>
      </c>
      <c r="X58" s="175" t="s">
        <v>104</v>
      </c>
      <c r="Y58" s="176">
        <v>0.91700000000000004</v>
      </c>
      <c r="Z58" s="176">
        <v>0.89400000000000002</v>
      </c>
      <c r="AA58" s="173">
        <v>1142.5999999999999</v>
      </c>
      <c r="AB58" s="176">
        <v>0.89400000000000002</v>
      </c>
      <c r="AC58" s="85"/>
    </row>
    <row r="59" spans="1:29">
      <c r="A59" s="196" t="s">
        <v>110</v>
      </c>
      <c r="O59" s="323">
        <f>G32+N32+U32+G57+N57+U57</f>
        <v>0</v>
      </c>
      <c r="P59" s="324"/>
      <c r="Q59" s="325"/>
      <c r="T59" s="326">
        <f>F32+M32+T32+F57+M57+T57</f>
        <v>0</v>
      </c>
      <c r="U59" s="325"/>
      <c r="V59" s="175">
        <v>40</v>
      </c>
      <c r="W59" s="175">
        <v>3600</v>
      </c>
      <c r="X59" s="175" t="s">
        <v>104</v>
      </c>
      <c r="Y59" s="176">
        <v>0.92400000000000004</v>
      </c>
      <c r="Z59" s="176">
        <v>0.89700000000000002</v>
      </c>
      <c r="AA59" s="173">
        <v>1475.85</v>
      </c>
      <c r="AB59" s="176">
        <v>0.89700000000000002</v>
      </c>
      <c r="AC59" s="85"/>
    </row>
    <row r="60" spans="1:29">
      <c r="A60" s="85"/>
      <c r="B60" s="85"/>
      <c r="C60" s="85"/>
      <c r="D60" s="85"/>
      <c r="E60" s="85"/>
      <c r="F60" s="85"/>
      <c r="G60" s="85"/>
      <c r="H60" s="85"/>
      <c r="I60" s="85"/>
      <c r="J60" s="85"/>
      <c r="K60" s="85"/>
      <c r="L60" s="85"/>
      <c r="M60" s="85"/>
      <c r="N60" s="85"/>
      <c r="O60" s="85"/>
      <c r="P60" s="85"/>
      <c r="Q60" s="85"/>
      <c r="R60" s="85"/>
      <c r="S60" s="85"/>
      <c r="T60" s="85"/>
      <c r="U60" s="85"/>
      <c r="V60" s="175">
        <v>50</v>
      </c>
      <c r="W60" s="175">
        <v>3600</v>
      </c>
      <c r="X60" s="175" t="s">
        <v>104</v>
      </c>
      <c r="Y60" s="176">
        <v>0.93</v>
      </c>
      <c r="Z60" s="176">
        <v>0.89900000000000002</v>
      </c>
      <c r="AA60" s="173">
        <v>1741.95</v>
      </c>
      <c r="AB60" s="176">
        <v>0.89900000000000002</v>
      </c>
      <c r="AC60" s="85"/>
    </row>
    <row r="61" spans="1:29">
      <c r="A61" s="85"/>
      <c r="B61" s="85"/>
      <c r="C61" s="85"/>
      <c r="D61" s="85"/>
      <c r="E61" s="85"/>
      <c r="F61" s="85"/>
      <c r="G61" s="85"/>
      <c r="H61" s="85"/>
      <c r="I61" s="85"/>
      <c r="J61" s="85"/>
      <c r="K61" s="85"/>
      <c r="L61" s="85"/>
      <c r="M61" s="85"/>
      <c r="N61" s="85"/>
      <c r="O61" s="85"/>
      <c r="P61" s="85"/>
      <c r="Q61" s="85"/>
      <c r="R61" s="85"/>
      <c r="S61" s="85"/>
      <c r="T61" s="85"/>
      <c r="U61" s="85"/>
      <c r="V61" s="175">
        <v>60</v>
      </c>
      <c r="W61" s="175">
        <v>3600</v>
      </c>
      <c r="X61" s="175" t="s">
        <v>104</v>
      </c>
      <c r="Y61" s="176">
        <v>0.93599999999999994</v>
      </c>
      <c r="Z61" s="176">
        <v>0.90400000000000003</v>
      </c>
      <c r="AA61" s="173">
        <v>2105.5500000000002</v>
      </c>
      <c r="AB61" s="176">
        <v>0.90400000000000003</v>
      </c>
      <c r="AC61" s="85"/>
    </row>
    <row r="62" spans="1:29">
      <c r="A62" s="85"/>
      <c r="B62" s="85"/>
      <c r="C62" s="85"/>
      <c r="D62" s="85"/>
      <c r="E62" s="85"/>
      <c r="F62" s="85"/>
      <c r="G62" s="85"/>
      <c r="H62" s="85"/>
      <c r="I62" s="85"/>
      <c r="J62" s="85"/>
      <c r="K62" s="85"/>
      <c r="L62" s="85"/>
      <c r="M62" s="85"/>
      <c r="N62" s="85"/>
      <c r="O62" s="85"/>
      <c r="P62" s="85"/>
      <c r="Q62" s="85"/>
      <c r="R62" s="85"/>
      <c r="S62" s="85"/>
      <c r="T62" s="85"/>
      <c r="U62" s="85"/>
      <c r="V62" s="175">
        <v>75</v>
      </c>
      <c r="W62" s="175">
        <v>3600</v>
      </c>
      <c r="X62" s="175" t="s">
        <v>104</v>
      </c>
      <c r="Y62" s="176">
        <v>0.93599999999999994</v>
      </c>
      <c r="Z62" s="176">
        <v>0.90900000000000003</v>
      </c>
      <c r="AA62" s="173">
        <v>2616.9</v>
      </c>
      <c r="AB62" s="176">
        <v>0.90900000000000003</v>
      </c>
      <c r="AC62" s="85"/>
    </row>
    <row r="63" spans="1:29">
      <c r="A63" s="85"/>
      <c r="B63" s="85"/>
      <c r="C63" s="85"/>
      <c r="D63" s="85"/>
      <c r="E63" s="85"/>
      <c r="F63" s="85"/>
      <c r="G63" s="85"/>
      <c r="H63" s="85"/>
      <c r="I63" s="85"/>
      <c r="J63" s="85"/>
      <c r="K63" s="85"/>
      <c r="L63" s="85"/>
      <c r="M63" s="85"/>
      <c r="N63" s="85"/>
      <c r="O63" s="85"/>
      <c r="P63" s="85"/>
      <c r="Q63" s="85"/>
      <c r="R63" s="85"/>
      <c r="S63" s="85"/>
      <c r="T63" s="85"/>
      <c r="U63" s="85"/>
      <c r="V63" s="175">
        <v>100</v>
      </c>
      <c r="W63" s="175">
        <v>3600</v>
      </c>
      <c r="X63" s="175" t="s">
        <v>104</v>
      </c>
      <c r="Y63" s="176">
        <v>0.93599999999999994</v>
      </c>
      <c r="Z63" s="176">
        <v>0.90900000000000003</v>
      </c>
      <c r="AA63" s="173">
        <v>3310.9</v>
      </c>
      <c r="AB63" s="176">
        <v>0.90900000000000003</v>
      </c>
      <c r="AC63" s="85"/>
    </row>
    <row r="64" spans="1:29">
      <c r="A64" s="85"/>
      <c r="B64" s="85"/>
      <c r="C64" s="85"/>
      <c r="D64" s="85"/>
      <c r="E64" s="85"/>
      <c r="F64" s="85"/>
      <c r="G64" s="85"/>
      <c r="H64" s="85"/>
      <c r="I64" s="85"/>
      <c r="J64" s="85"/>
      <c r="K64" s="85"/>
      <c r="L64" s="85"/>
      <c r="M64" s="85"/>
      <c r="N64" s="85"/>
      <c r="O64" s="85"/>
      <c r="P64" s="85"/>
      <c r="Q64" s="85"/>
      <c r="R64" s="85"/>
      <c r="S64" s="85"/>
      <c r="T64" s="85"/>
      <c r="U64" s="85"/>
      <c r="V64" s="175">
        <v>125</v>
      </c>
      <c r="W64" s="175">
        <v>3600</v>
      </c>
      <c r="X64" s="175" t="s">
        <v>104</v>
      </c>
      <c r="Y64" s="176">
        <v>0.94099999999999995</v>
      </c>
      <c r="Z64" s="176">
        <v>0.91299999999999992</v>
      </c>
      <c r="AA64" s="173">
        <v>4186.25</v>
      </c>
      <c r="AB64" s="176">
        <v>0.91299999999999992</v>
      </c>
      <c r="AC64" s="85"/>
    </row>
    <row r="65" spans="1:29">
      <c r="A65" s="85"/>
      <c r="B65" s="85"/>
      <c r="C65" s="85"/>
      <c r="D65" s="85"/>
      <c r="E65" s="85"/>
      <c r="F65" s="85"/>
      <c r="G65" s="85"/>
      <c r="H65" s="85"/>
      <c r="I65" s="85"/>
      <c r="J65" s="85"/>
      <c r="K65" s="85"/>
      <c r="L65" s="85"/>
      <c r="M65" s="85"/>
      <c r="N65" s="85"/>
      <c r="O65" s="85"/>
      <c r="P65" s="85"/>
      <c r="Q65" s="85"/>
      <c r="R65" s="85"/>
      <c r="S65" s="85"/>
      <c r="T65" s="85"/>
      <c r="U65" s="85"/>
      <c r="V65" s="175">
        <v>150</v>
      </c>
      <c r="W65" s="175">
        <v>3600</v>
      </c>
      <c r="X65" s="175" t="s">
        <v>104</v>
      </c>
      <c r="Y65" s="176">
        <v>0.94099999999999995</v>
      </c>
      <c r="Z65" s="176">
        <v>0.91700000000000004</v>
      </c>
      <c r="AA65" s="173">
        <v>5256.4</v>
      </c>
      <c r="AB65" s="176">
        <v>0.91700000000000004</v>
      </c>
      <c r="AC65" s="85"/>
    </row>
    <row r="66" spans="1:29">
      <c r="A66" s="85"/>
      <c r="B66" s="85"/>
      <c r="C66" s="85"/>
      <c r="D66" s="85"/>
      <c r="E66" s="85"/>
      <c r="F66" s="85"/>
      <c r="G66" s="85"/>
      <c r="H66" s="85"/>
      <c r="I66" s="85"/>
      <c r="J66" s="85"/>
      <c r="K66" s="85"/>
      <c r="L66" s="85"/>
      <c r="M66" s="85"/>
      <c r="N66" s="85"/>
      <c r="O66" s="85"/>
      <c r="P66" s="85"/>
      <c r="Q66" s="85"/>
      <c r="R66" s="85"/>
      <c r="S66" s="85"/>
      <c r="T66" s="85"/>
      <c r="U66" s="85"/>
      <c r="V66" s="175">
        <v>200</v>
      </c>
      <c r="W66" s="175">
        <v>3600</v>
      </c>
      <c r="X66" s="175" t="s">
        <v>104</v>
      </c>
      <c r="Y66" s="176">
        <v>0.95</v>
      </c>
      <c r="Z66" s="176">
        <v>0.92500000000000004</v>
      </c>
      <c r="AA66" s="173">
        <v>7455.8</v>
      </c>
      <c r="AB66" s="176">
        <v>0.92500000000000004</v>
      </c>
      <c r="AC66" s="85"/>
    </row>
    <row r="67" spans="1:29">
      <c r="A67" s="85"/>
      <c r="B67" s="85"/>
      <c r="C67" s="85"/>
      <c r="D67" s="85"/>
      <c r="E67" s="85"/>
      <c r="F67" s="85"/>
      <c r="G67" s="85"/>
      <c r="H67" s="85"/>
      <c r="I67" s="85"/>
      <c r="J67" s="85"/>
      <c r="K67" s="85"/>
      <c r="L67" s="85"/>
      <c r="M67" s="85"/>
      <c r="N67" s="85"/>
      <c r="O67" s="85"/>
      <c r="P67" s="85"/>
      <c r="Q67" s="85"/>
      <c r="R67" s="85"/>
      <c r="S67" s="85"/>
      <c r="T67" s="85"/>
      <c r="U67" s="85"/>
      <c r="V67" s="175">
        <v>1</v>
      </c>
      <c r="W67" s="175">
        <v>1200</v>
      </c>
      <c r="X67" s="175" t="s">
        <v>111</v>
      </c>
      <c r="Y67" s="176">
        <v>0.82499999999999996</v>
      </c>
      <c r="Z67" s="176">
        <v>0.76300000000000001</v>
      </c>
      <c r="AA67" s="173">
        <v>373.7</v>
      </c>
      <c r="AB67" s="172">
        <v>0.76300000000000001</v>
      </c>
      <c r="AC67" s="85"/>
    </row>
    <row r="68" spans="1:29">
      <c r="A68" s="85"/>
      <c r="B68" s="85"/>
      <c r="C68" s="85"/>
      <c r="D68" s="85"/>
      <c r="E68" s="85"/>
      <c r="F68" s="85"/>
      <c r="G68" s="85"/>
      <c r="H68" s="85"/>
      <c r="I68" s="85"/>
      <c r="J68" s="85"/>
      <c r="K68" s="85"/>
      <c r="L68" s="85"/>
      <c r="M68" s="85"/>
      <c r="N68" s="85"/>
      <c r="O68" s="85"/>
      <c r="P68" s="85"/>
      <c r="Q68" s="85"/>
      <c r="R68" s="85"/>
      <c r="S68" s="85"/>
      <c r="T68" s="85"/>
      <c r="U68" s="85"/>
      <c r="V68" s="175">
        <v>1.5</v>
      </c>
      <c r="W68" s="175">
        <v>1200</v>
      </c>
      <c r="X68" s="175" t="s">
        <v>111</v>
      </c>
      <c r="Y68" s="176">
        <v>0.875</v>
      </c>
      <c r="Z68" s="176">
        <v>0.77400000000000002</v>
      </c>
      <c r="AA68" s="173">
        <v>435.25</v>
      </c>
      <c r="AB68" s="176">
        <v>0.77400000000000002</v>
      </c>
      <c r="AC68" s="85"/>
    </row>
    <row r="69" spans="1:29">
      <c r="A69" s="85"/>
      <c r="B69" s="85"/>
      <c r="C69" s="85"/>
      <c r="D69" s="85"/>
      <c r="E69" s="85"/>
      <c r="F69" s="85"/>
      <c r="G69" s="85"/>
      <c r="H69" s="85"/>
      <c r="I69" s="85"/>
      <c r="J69" s="85"/>
      <c r="K69" s="85"/>
      <c r="L69" s="85"/>
      <c r="M69" s="85"/>
      <c r="N69" s="85"/>
      <c r="O69" s="85"/>
      <c r="P69" s="85"/>
      <c r="Q69" s="85"/>
      <c r="R69" s="85"/>
      <c r="S69" s="85"/>
      <c r="T69" s="85"/>
      <c r="U69" s="85"/>
      <c r="V69" s="175">
        <v>2</v>
      </c>
      <c r="W69" s="175">
        <v>1200</v>
      </c>
      <c r="X69" s="175" t="s">
        <v>111</v>
      </c>
      <c r="Y69" s="176">
        <v>0.88500000000000001</v>
      </c>
      <c r="Z69" s="176">
        <v>0.78500000000000003</v>
      </c>
      <c r="AA69" s="173">
        <v>408.4</v>
      </c>
      <c r="AB69" s="176">
        <v>0.78500000000000003</v>
      </c>
      <c r="AC69" s="85"/>
    </row>
    <row r="70" spans="1:29">
      <c r="A70" s="85"/>
      <c r="B70" s="85"/>
      <c r="C70" s="85"/>
      <c r="D70" s="85"/>
      <c r="E70" s="85"/>
      <c r="F70" s="85"/>
      <c r="G70" s="85"/>
      <c r="H70" s="85"/>
      <c r="I70" s="85"/>
      <c r="J70" s="85"/>
      <c r="K70" s="85"/>
      <c r="L70" s="85"/>
      <c r="M70" s="85"/>
      <c r="N70" s="85"/>
      <c r="O70" s="85"/>
      <c r="P70" s="85"/>
      <c r="Q70" s="85"/>
      <c r="R70" s="85"/>
      <c r="S70" s="85"/>
      <c r="T70" s="85"/>
      <c r="U70" s="85"/>
      <c r="V70" s="175">
        <v>3</v>
      </c>
      <c r="W70" s="175">
        <v>1200</v>
      </c>
      <c r="X70" s="175" t="s">
        <v>111</v>
      </c>
      <c r="Y70" s="176">
        <v>0.89500000000000002</v>
      </c>
      <c r="Z70" s="176">
        <v>0.80599999999999994</v>
      </c>
      <c r="AA70" s="173">
        <v>593.45000000000005</v>
      </c>
      <c r="AB70" s="176">
        <v>0.80599999999999994</v>
      </c>
      <c r="AC70" s="85"/>
    </row>
    <row r="71" spans="1:29">
      <c r="A71" s="85"/>
      <c r="B71" s="85"/>
      <c r="C71" s="85"/>
      <c r="D71" s="85"/>
      <c r="E71" s="85"/>
      <c r="F71" s="85"/>
      <c r="G71" s="85"/>
      <c r="H71" s="85"/>
      <c r="I71" s="85"/>
      <c r="J71" s="85"/>
      <c r="K71" s="85"/>
      <c r="L71" s="85"/>
      <c r="M71" s="85"/>
      <c r="N71" s="85"/>
      <c r="O71" s="85"/>
      <c r="P71" s="85"/>
      <c r="Q71" s="85"/>
      <c r="R71" s="85"/>
      <c r="S71" s="85"/>
      <c r="T71" s="85"/>
      <c r="U71" s="85"/>
      <c r="V71" s="175">
        <v>5</v>
      </c>
      <c r="W71" s="175">
        <v>1200</v>
      </c>
      <c r="X71" s="175" t="s">
        <v>111</v>
      </c>
      <c r="Y71" s="176">
        <v>0.89500000000000002</v>
      </c>
      <c r="Z71" s="176">
        <v>0.83200000000000007</v>
      </c>
      <c r="AA71" s="173">
        <v>736.9</v>
      </c>
      <c r="AB71" s="176">
        <v>0.83200000000000007</v>
      </c>
      <c r="AC71" s="85"/>
    </row>
    <row r="72" spans="1:29">
      <c r="A72" s="85"/>
      <c r="B72" s="85"/>
      <c r="C72" s="85"/>
      <c r="D72" s="85"/>
      <c r="E72" s="85"/>
      <c r="F72" s="85"/>
      <c r="G72" s="85"/>
      <c r="H72" s="85"/>
      <c r="I72" s="85"/>
      <c r="J72" s="85"/>
      <c r="K72" s="85"/>
      <c r="L72" s="85"/>
      <c r="M72" s="85"/>
      <c r="N72" s="85"/>
      <c r="O72" s="85"/>
      <c r="P72" s="85"/>
      <c r="Q72" s="85"/>
      <c r="R72" s="85"/>
      <c r="S72" s="85"/>
      <c r="T72" s="85"/>
      <c r="U72" s="85"/>
      <c r="V72" s="175">
        <v>7.5</v>
      </c>
      <c r="W72" s="175">
        <v>1200</v>
      </c>
      <c r="X72" s="175" t="s">
        <v>111</v>
      </c>
      <c r="Y72" s="176">
        <v>0.91</v>
      </c>
      <c r="Z72" s="176">
        <v>0.85299999999999998</v>
      </c>
      <c r="AA72" s="173">
        <v>860.2</v>
      </c>
      <c r="AB72" s="176">
        <v>0.85299999999999998</v>
      </c>
      <c r="AC72" s="85"/>
    </row>
    <row r="73" spans="1:29">
      <c r="A73" s="85"/>
      <c r="B73" s="85"/>
      <c r="C73" s="85"/>
      <c r="D73" s="85"/>
      <c r="E73" s="85"/>
      <c r="F73" s="85"/>
      <c r="G73" s="85"/>
      <c r="H73" s="85"/>
      <c r="I73" s="85"/>
      <c r="J73" s="85"/>
      <c r="K73" s="85"/>
      <c r="L73" s="85"/>
      <c r="M73" s="85"/>
      <c r="N73" s="85"/>
      <c r="O73" s="85"/>
      <c r="P73" s="85"/>
      <c r="Q73" s="85"/>
      <c r="R73" s="85"/>
      <c r="S73" s="85"/>
      <c r="T73" s="85"/>
      <c r="U73" s="85"/>
      <c r="V73" s="175">
        <v>10</v>
      </c>
      <c r="W73" s="175">
        <v>1200</v>
      </c>
      <c r="X73" s="175" t="s">
        <v>111</v>
      </c>
      <c r="Y73" s="176">
        <v>0.91</v>
      </c>
      <c r="Z73" s="176">
        <v>0.86299999999999999</v>
      </c>
      <c r="AA73" s="173">
        <v>1129.75</v>
      </c>
      <c r="AB73" s="176">
        <v>0.86299999999999999</v>
      </c>
      <c r="AC73" s="85"/>
    </row>
    <row r="74" spans="1:29">
      <c r="A74" s="85"/>
      <c r="B74" s="85"/>
      <c r="C74" s="85"/>
      <c r="D74" s="85"/>
      <c r="E74" s="85"/>
      <c r="F74" s="85"/>
      <c r="G74" s="85"/>
      <c r="H74" s="85"/>
      <c r="I74" s="85"/>
      <c r="J74" s="85"/>
      <c r="K74" s="85"/>
      <c r="L74" s="85"/>
      <c r="M74" s="85"/>
      <c r="N74" s="85"/>
      <c r="O74" s="85"/>
      <c r="P74" s="85"/>
      <c r="Q74" s="85"/>
      <c r="R74" s="85"/>
      <c r="S74" s="85"/>
      <c r="T74" s="85"/>
      <c r="U74" s="85"/>
      <c r="V74" s="175">
        <v>15</v>
      </c>
      <c r="W74" s="175">
        <v>1200</v>
      </c>
      <c r="X74" s="175" t="s">
        <v>111</v>
      </c>
      <c r="Y74" s="176">
        <v>0.91700000000000004</v>
      </c>
      <c r="Z74" s="176">
        <v>0.872</v>
      </c>
      <c r="AA74" s="173">
        <v>1566.35</v>
      </c>
      <c r="AB74" s="176">
        <v>0.872</v>
      </c>
      <c r="AC74" s="85"/>
    </row>
    <row r="75" spans="1:29">
      <c r="A75" s="85"/>
      <c r="B75" s="85"/>
      <c r="C75" s="85"/>
      <c r="D75" s="85"/>
      <c r="E75" s="85"/>
      <c r="F75" s="85"/>
      <c r="G75" s="85"/>
      <c r="H75" s="85"/>
      <c r="I75" s="85"/>
      <c r="J75" s="85"/>
      <c r="K75" s="85"/>
      <c r="L75" s="85"/>
      <c r="M75" s="85"/>
      <c r="N75" s="85"/>
      <c r="O75" s="85"/>
      <c r="P75" s="85"/>
      <c r="Q75" s="85"/>
      <c r="R75" s="85"/>
      <c r="S75" s="85"/>
      <c r="T75" s="85"/>
      <c r="U75" s="85"/>
      <c r="V75" s="175">
        <v>20</v>
      </c>
      <c r="W75" s="175">
        <v>1200</v>
      </c>
      <c r="X75" s="175" t="s">
        <v>111</v>
      </c>
      <c r="Y75" s="176">
        <v>0.91700000000000004</v>
      </c>
      <c r="Z75" s="176">
        <v>0.88099999999999989</v>
      </c>
      <c r="AA75" s="173">
        <v>1803.4</v>
      </c>
      <c r="AB75" s="176">
        <v>0.88099999999999989</v>
      </c>
      <c r="AC75" s="85"/>
    </row>
    <row r="76" spans="1:29">
      <c r="A76" s="85"/>
      <c r="B76" s="85"/>
      <c r="C76" s="85"/>
      <c r="D76" s="85"/>
      <c r="E76" s="85"/>
      <c r="F76" s="85"/>
      <c r="G76" s="85"/>
      <c r="H76" s="85"/>
      <c r="I76" s="85"/>
      <c r="J76" s="85"/>
      <c r="K76" s="85"/>
      <c r="L76" s="85"/>
      <c r="M76" s="85"/>
      <c r="N76" s="85"/>
      <c r="O76" s="85"/>
      <c r="P76" s="85"/>
      <c r="Q76" s="85"/>
      <c r="R76" s="85"/>
      <c r="S76" s="85"/>
      <c r="T76" s="85"/>
      <c r="U76" s="85"/>
      <c r="V76" s="175">
        <v>25</v>
      </c>
      <c r="W76" s="175">
        <v>1200</v>
      </c>
      <c r="X76" s="175" t="s">
        <v>111</v>
      </c>
      <c r="Y76" s="176">
        <v>0.93</v>
      </c>
      <c r="Z76" s="176">
        <v>0.88900000000000001</v>
      </c>
      <c r="AA76" s="173">
        <v>2158.75</v>
      </c>
      <c r="AB76" s="176">
        <v>0.88900000000000001</v>
      </c>
      <c r="AC76" s="85"/>
    </row>
    <row r="77" spans="1:29">
      <c r="A77" s="85"/>
      <c r="B77" s="85"/>
      <c r="C77" s="85"/>
      <c r="D77" s="85"/>
      <c r="E77" s="85"/>
      <c r="F77" s="85"/>
      <c r="G77" s="85"/>
      <c r="H77" s="85"/>
      <c r="I77" s="85"/>
      <c r="J77" s="85"/>
      <c r="K77" s="85"/>
      <c r="L77" s="85"/>
      <c r="M77" s="85"/>
      <c r="N77" s="85"/>
      <c r="O77" s="85"/>
      <c r="P77" s="85"/>
      <c r="Q77" s="85"/>
      <c r="R77" s="85"/>
      <c r="S77" s="85"/>
      <c r="T77" s="85"/>
      <c r="U77" s="85"/>
      <c r="V77" s="175">
        <v>30</v>
      </c>
      <c r="W77" s="175">
        <v>1200</v>
      </c>
      <c r="X77" s="175" t="s">
        <v>111</v>
      </c>
      <c r="Y77" s="176">
        <v>0.93</v>
      </c>
      <c r="Z77" s="176">
        <v>0.89400000000000002</v>
      </c>
      <c r="AA77" s="173">
        <v>2356.8000000000002</v>
      </c>
      <c r="AB77" s="176">
        <v>0.89400000000000002</v>
      </c>
      <c r="AC77" s="85"/>
    </row>
    <row r="78" spans="1:29">
      <c r="A78" s="85"/>
      <c r="B78" s="85"/>
      <c r="C78" s="85"/>
      <c r="D78" s="85"/>
      <c r="E78" s="85"/>
      <c r="F78" s="85"/>
      <c r="G78" s="85"/>
      <c r="H78" s="85"/>
      <c r="I78" s="85"/>
      <c r="J78" s="85"/>
      <c r="K78" s="85"/>
      <c r="L78" s="85"/>
      <c r="M78" s="85"/>
      <c r="N78" s="85"/>
      <c r="O78" s="85"/>
      <c r="P78" s="85"/>
      <c r="Q78" s="85"/>
      <c r="R78" s="85"/>
      <c r="S78" s="85"/>
      <c r="T78" s="85"/>
      <c r="U78" s="85"/>
      <c r="V78" s="175">
        <v>40</v>
      </c>
      <c r="W78" s="175">
        <v>1200</v>
      </c>
      <c r="X78" s="175" t="s">
        <v>111</v>
      </c>
      <c r="Y78" s="176">
        <v>0.94099999999999995</v>
      </c>
      <c r="Z78" s="176">
        <v>0.89700000000000002</v>
      </c>
      <c r="AA78" s="173">
        <v>3316</v>
      </c>
      <c r="AB78" s="176">
        <v>0.89700000000000002</v>
      </c>
      <c r="AC78" s="85"/>
    </row>
    <row r="79" spans="1:29">
      <c r="A79" s="85"/>
      <c r="B79" s="85"/>
      <c r="C79" s="85"/>
      <c r="D79" s="85"/>
      <c r="E79" s="85"/>
      <c r="F79" s="85"/>
      <c r="G79" s="85"/>
      <c r="H79" s="85"/>
      <c r="I79" s="85"/>
      <c r="J79" s="85"/>
      <c r="K79" s="85"/>
      <c r="L79" s="85"/>
      <c r="M79" s="85"/>
      <c r="N79" s="85"/>
      <c r="O79" s="85"/>
      <c r="P79" s="85"/>
      <c r="Q79" s="85"/>
      <c r="R79" s="85"/>
      <c r="S79" s="85"/>
      <c r="T79" s="85"/>
      <c r="U79" s="85"/>
      <c r="V79" s="175">
        <v>50</v>
      </c>
      <c r="W79" s="175">
        <v>1200</v>
      </c>
      <c r="X79" s="175" t="s">
        <v>111</v>
      </c>
      <c r="Y79" s="176">
        <v>0.94099999999999995</v>
      </c>
      <c r="Z79" s="176">
        <v>0.89900000000000002</v>
      </c>
      <c r="AA79" s="173">
        <v>3651</v>
      </c>
      <c r="AB79" s="176">
        <v>0.89900000000000002</v>
      </c>
      <c r="AC79" s="85"/>
    </row>
    <row r="80" spans="1:29">
      <c r="A80" s="85"/>
      <c r="B80" s="85"/>
      <c r="C80" s="85"/>
      <c r="D80" s="85"/>
      <c r="E80" s="85"/>
      <c r="F80" s="85"/>
      <c r="G80" s="85"/>
      <c r="H80" s="85"/>
      <c r="I80" s="85"/>
      <c r="J80" s="85"/>
      <c r="K80" s="85"/>
      <c r="L80" s="85"/>
      <c r="M80" s="85"/>
      <c r="N80" s="85"/>
      <c r="O80" s="85"/>
      <c r="P80" s="85"/>
      <c r="Q80" s="85"/>
      <c r="R80" s="85"/>
      <c r="S80" s="85"/>
      <c r="T80" s="85"/>
      <c r="U80" s="85"/>
      <c r="V80" s="175">
        <v>60</v>
      </c>
      <c r="W80" s="175">
        <v>1200</v>
      </c>
      <c r="X80" s="175" t="s">
        <v>111</v>
      </c>
      <c r="Y80" s="176">
        <v>0.94499999999999995</v>
      </c>
      <c r="Z80" s="176">
        <v>0.90400000000000003</v>
      </c>
      <c r="AA80" s="173">
        <v>4203.75</v>
      </c>
      <c r="AB80" s="176">
        <v>0.90400000000000003</v>
      </c>
      <c r="AC80" s="85"/>
    </row>
    <row r="81" spans="1:29">
      <c r="A81" s="85"/>
      <c r="B81" s="85"/>
      <c r="C81" s="85"/>
      <c r="D81" s="85"/>
      <c r="E81" s="85"/>
      <c r="F81" s="85"/>
      <c r="G81" s="85"/>
      <c r="H81" s="85"/>
      <c r="I81" s="85"/>
      <c r="J81" s="85"/>
      <c r="K81" s="85"/>
      <c r="L81" s="85"/>
      <c r="M81" s="85"/>
      <c r="N81" s="85"/>
      <c r="O81" s="85"/>
      <c r="P81" s="85"/>
      <c r="Q81" s="85"/>
      <c r="R81" s="85"/>
      <c r="S81" s="85"/>
      <c r="T81" s="85"/>
      <c r="U81" s="85"/>
      <c r="V81" s="175">
        <v>75</v>
      </c>
      <c r="W81" s="175">
        <v>1200</v>
      </c>
      <c r="X81" s="175" t="s">
        <v>111</v>
      </c>
      <c r="Y81" s="176">
        <v>0.94499999999999995</v>
      </c>
      <c r="Z81" s="176">
        <v>0.90900000000000003</v>
      </c>
      <c r="AA81" s="173">
        <v>5024.5</v>
      </c>
      <c r="AB81" s="176">
        <v>0.90900000000000003</v>
      </c>
      <c r="AC81" s="85"/>
    </row>
    <row r="82" spans="1:29">
      <c r="A82" s="85"/>
      <c r="B82" s="85"/>
      <c r="C82" s="85"/>
      <c r="D82" s="85"/>
      <c r="E82" s="85"/>
      <c r="F82" s="85"/>
      <c r="G82" s="85"/>
      <c r="H82" s="85"/>
      <c r="I82" s="85"/>
      <c r="J82" s="85"/>
      <c r="K82" s="85"/>
      <c r="L82" s="85"/>
      <c r="M82" s="85"/>
      <c r="N82" s="85"/>
      <c r="O82" s="85"/>
      <c r="P82" s="85"/>
      <c r="Q82" s="85"/>
      <c r="R82" s="85"/>
      <c r="S82" s="85"/>
      <c r="T82" s="85"/>
      <c r="U82" s="85"/>
      <c r="V82" s="175">
        <v>100</v>
      </c>
      <c r="W82" s="175">
        <v>1200</v>
      </c>
      <c r="X82" s="175" t="s">
        <v>111</v>
      </c>
      <c r="Y82" s="176">
        <v>0.95</v>
      </c>
      <c r="Z82" s="176">
        <v>0.90900000000000003</v>
      </c>
      <c r="AA82" s="173">
        <v>7197.25</v>
      </c>
      <c r="AB82" s="176">
        <v>0.90900000000000003</v>
      </c>
      <c r="AC82" s="85"/>
    </row>
    <row r="83" spans="1:29">
      <c r="A83" s="85"/>
      <c r="B83" s="85"/>
      <c r="C83" s="85"/>
      <c r="D83" s="85"/>
      <c r="E83" s="85"/>
      <c r="F83" s="85"/>
      <c r="G83" s="85"/>
      <c r="H83" s="85"/>
      <c r="I83" s="85"/>
      <c r="J83" s="85"/>
      <c r="K83" s="85"/>
      <c r="L83" s="85"/>
      <c r="M83" s="85"/>
      <c r="N83" s="85"/>
      <c r="O83" s="85"/>
      <c r="P83" s="85"/>
      <c r="Q83" s="85"/>
      <c r="R83" s="85"/>
      <c r="S83" s="85"/>
      <c r="T83" s="85"/>
      <c r="U83" s="85"/>
      <c r="V83" s="175">
        <v>125</v>
      </c>
      <c r="W83" s="175">
        <v>1200</v>
      </c>
      <c r="X83" s="175" t="s">
        <v>111</v>
      </c>
      <c r="Y83" s="176">
        <v>0.95</v>
      </c>
      <c r="Z83" s="176">
        <v>0.91299999999999992</v>
      </c>
      <c r="AA83" s="173">
        <v>8244.2000000000007</v>
      </c>
      <c r="AB83" s="176">
        <v>0.91299999999999992</v>
      </c>
      <c r="AC83" s="85"/>
    </row>
    <row r="84" spans="1:29">
      <c r="A84" s="85"/>
      <c r="B84" s="85"/>
      <c r="C84" s="85"/>
      <c r="D84" s="85"/>
      <c r="E84" s="85"/>
      <c r="F84" s="85"/>
      <c r="G84" s="85"/>
      <c r="H84" s="85"/>
      <c r="I84" s="85"/>
      <c r="J84" s="85"/>
      <c r="K84" s="85"/>
      <c r="L84" s="85"/>
      <c r="M84" s="85"/>
      <c r="N84" s="85"/>
      <c r="O84" s="85"/>
      <c r="P84" s="85"/>
      <c r="Q84" s="85"/>
      <c r="R84" s="85"/>
      <c r="S84" s="85"/>
      <c r="T84" s="85"/>
      <c r="U84" s="85"/>
      <c r="V84" s="175">
        <v>150</v>
      </c>
      <c r="W84" s="175">
        <v>1200</v>
      </c>
      <c r="X84" s="175" t="s">
        <v>111</v>
      </c>
      <c r="Y84" s="176">
        <v>0.95799999999999996</v>
      </c>
      <c r="Z84" s="176">
        <v>0.91700000000000004</v>
      </c>
      <c r="AA84" s="173">
        <v>9028.35</v>
      </c>
      <c r="AB84" s="176">
        <v>0.91700000000000004</v>
      </c>
      <c r="AC84" s="85"/>
    </row>
    <row r="85" spans="1:29">
      <c r="A85" s="85"/>
      <c r="B85" s="85"/>
      <c r="C85" s="85"/>
      <c r="D85" s="85"/>
      <c r="E85" s="85"/>
      <c r="F85" s="85"/>
      <c r="G85" s="85"/>
      <c r="H85" s="85"/>
      <c r="I85" s="85"/>
      <c r="J85" s="85"/>
      <c r="K85" s="85"/>
      <c r="L85" s="85"/>
      <c r="M85" s="85"/>
      <c r="N85" s="85"/>
      <c r="O85" s="85"/>
      <c r="P85" s="85"/>
      <c r="Q85" s="85"/>
      <c r="R85" s="85"/>
      <c r="S85" s="85"/>
      <c r="T85" s="85"/>
      <c r="U85" s="85"/>
      <c r="V85" s="197">
        <v>200</v>
      </c>
      <c r="W85" s="197">
        <v>1200</v>
      </c>
      <c r="X85" s="175" t="s">
        <v>111</v>
      </c>
      <c r="Y85" s="198">
        <v>0.95799999999999996</v>
      </c>
      <c r="Z85" s="198">
        <v>0.92500000000000004</v>
      </c>
      <c r="AA85" s="173">
        <v>11508.55</v>
      </c>
      <c r="AB85" s="176">
        <v>0.92500000000000004</v>
      </c>
      <c r="AC85" s="85"/>
    </row>
    <row r="86" spans="1:29">
      <c r="A86" s="85"/>
      <c r="B86" s="85"/>
      <c r="C86" s="85"/>
      <c r="D86" s="85"/>
      <c r="E86" s="85"/>
      <c r="F86" s="85"/>
      <c r="G86" s="85"/>
      <c r="H86" s="85"/>
      <c r="I86" s="85"/>
      <c r="J86" s="85"/>
      <c r="K86" s="85"/>
      <c r="L86" s="85"/>
      <c r="M86" s="85"/>
      <c r="N86" s="85"/>
      <c r="O86" s="85"/>
      <c r="P86" s="85"/>
      <c r="Q86" s="85"/>
      <c r="R86" s="85"/>
      <c r="S86" s="85"/>
      <c r="T86" s="85"/>
      <c r="U86" s="85"/>
      <c r="V86" s="175">
        <v>1</v>
      </c>
      <c r="W86" s="175">
        <v>1800</v>
      </c>
      <c r="X86" s="175" t="s">
        <v>111</v>
      </c>
      <c r="Y86" s="199">
        <v>0.85499999999999998</v>
      </c>
      <c r="Z86" s="199">
        <v>0.76300000000000001</v>
      </c>
      <c r="AA86" s="173">
        <v>271.64999999999998</v>
      </c>
      <c r="AB86" s="172">
        <v>0.76300000000000001</v>
      </c>
      <c r="AC86" s="85"/>
    </row>
    <row r="87" spans="1:29">
      <c r="V87" s="175">
        <v>1.5</v>
      </c>
      <c r="W87" s="175">
        <v>1800</v>
      </c>
      <c r="X87" s="175" t="s">
        <v>111</v>
      </c>
      <c r="Y87" s="199">
        <v>0.86499999999999999</v>
      </c>
      <c r="Z87" s="199">
        <v>0.77400000000000002</v>
      </c>
      <c r="AA87" s="173">
        <v>342.95</v>
      </c>
      <c r="AB87" s="176">
        <v>0.77400000000000002</v>
      </c>
      <c r="AC87" s="85"/>
    </row>
    <row r="88" spans="1:29">
      <c r="V88" s="175">
        <v>2</v>
      </c>
      <c r="W88" s="175">
        <v>1800</v>
      </c>
      <c r="X88" s="175" t="s">
        <v>111</v>
      </c>
      <c r="Y88" s="199">
        <v>0.86499999999999999</v>
      </c>
      <c r="Z88" s="199">
        <v>0.78500000000000003</v>
      </c>
      <c r="AA88" s="173">
        <v>364.2</v>
      </c>
      <c r="AB88" s="176">
        <v>0.78500000000000003</v>
      </c>
      <c r="AC88" s="85"/>
    </row>
    <row r="89" spans="1:29">
      <c r="V89" s="175">
        <v>3</v>
      </c>
      <c r="W89" s="175">
        <v>1800</v>
      </c>
      <c r="X89" s="175" t="s">
        <v>111</v>
      </c>
      <c r="Y89" s="199">
        <v>0.89500000000000002</v>
      </c>
      <c r="Z89" s="199">
        <v>0.80599999999999994</v>
      </c>
      <c r="AA89" s="173">
        <v>390</v>
      </c>
      <c r="AB89" s="176">
        <v>0.80599999999999994</v>
      </c>
    </row>
    <row r="90" spans="1:29">
      <c r="V90" s="175">
        <v>5</v>
      </c>
      <c r="W90" s="175">
        <v>1800</v>
      </c>
      <c r="X90" s="175" t="s">
        <v>111</v>
      </c>
      <c r="Y90" s="199">
        <v>0.89500000000000002</v>
      </c>
      <c r="Z90" s="199">
        <v>0.83200000000000007</v>
      </c>
      <c r="AA90" s="173">
        <v>452.85</v>
      </c>
      <c r="AB90" s="176">
        <v>0.83200000000000007</v>
      </c>
    </row>
    <row r="91" spans="1:29">
      <c r="V91" s="175">
        <v>7.5</v>
      </c>
      <c r="W91" s="175">
        <v>1800</v>
      </c>
      <c r="X91" s="175" t="s">
        <v>111</v>
      </c>
      <c r="Y91" s="199">
        <v>0.91700000000000004</v>
      </c>
      <c r="Z91" s="199">
        <v>0.85299999999999998</v>
      </c>
      <c r="AA91" s="173">
        <v>621.65</v>
      </c>
      <c r="AB91" s="176">
        <v>0.85299999999999998</v>
      </c>
    </row>
    <row r="92" spans="1:29">
      <c r="V92" s="175">
        <v>10</v>
      </c>
      <c r="W92" s="175">
        <v>1800</v>
      </c>
      <c r="X92" s="175" t="s">
        <v>111</v>
      </c>
      <c r="Y92" s="199">
        <v>0.91700000000000004</v>
      </c>
      <c r="Z92" s="199">
        <v>0.86299999999999999</v>
      </c>
      <c r="AA92" s="173">
        <v>699.45</v>
      </c>
      <c r="AB92" s="176">
        <v>0.86299999999999999</v>
      </c>
    </row>
    <row r="93" spans="1:29">
      <c r="V93" s="175">
        <v>15</v>
      </c>
      <c r="W93" s="175">
        <v>1800</v>
      </c>
      <c r="X93" s="175" t="s">
        <v>111</v>
      </c>
      <c r="Y93" s="199">
        <v>0.92400000000000004</v>
      </c>
      <c r="Z93" s="199">
        <v>0.872</v>
      </c>
      <c r="AA93" s="173">
        <v>928.05</v>
      </c>
      <c r="AB93" s="176">
        <v>0.872</v>
      </c>
    </row>
    <row r="94" spans="1:29">
      <c r="V94" s="175">
        <v>20</v>
      </c>
      <c r="W94" s="175">
        <v>1800</v>
      </c>
      <c r="X94" s="175" t="s">
        <v>111</v>
      </c>
      <c r="Y94" s="199">
        <v>0.93</v>
      </c>
      <c r="Z94" s="199">
        <v>0.88099999999999989</v>
      </c>
      <c r="AA94" s="173">
        <v>1011.7</v>
      </c>
      <c r="AB94" s="176">
        <v>0.88099999999999989</v>
      </c>
    </row>
    <row r="95" spans="1:29">
      <c r="V95" s="175">
        <v>25</v>
      </c>
      <c r="W95" s="175">
        <v>1800</v>
      </c>
      <c r="X95" s="175" t="s">
        <v>111</v>
      </c>
      <c r="Y95" s="199">
        <v>0.93599999999999994</v>
      </c>
      <c r="Z95" s="199">
        <v>0.88900000000000001</v>
      </c>
      <c r="AA95" s="173">
        <v>1398.9</v>
      </c>
      <c r="AB95" s="176">
        <v>0.88900000000000001</v>
      </c>
    </row>
    <row r="96" spans="1:29">
      <c r="V96" s="175">
        <v>30</v>
      </c>
      <c r="W96" s="175">
        <v>1800</v>
      </c>
      <c r="X96" s="175" t="s">
        <v>111</v>
      </c>
      <c r="Y96" s="199">
        <v>0.93599999999999994</v>
      </c>
      <c r="Z96" s="199">
        <v>0.89400000000000002</v>
      </c>
      <c r="AA96" s="173">
        <v>1576.8</v>
      </c>
      <c r="AB96" s="176">
        <v>0.89400000000000002</v>
      </c>
    </row>
    <row r="97" spans="22:28">
      <c r="V97" s="175">
        <v>40</v>
      </c>
      <c r="W97" s="175">
        <v>1800</v>
      </c>
      <c r="X97" s="175" t="s">
        <v>111</v>
      </c>
      <c r="Y97" s="199">
        <v>0.94099999999999995</v>
      </c>
      <c r="Z97" s="199">
        <v>0.89700000000000002</v>
      </c>
      <c r="AA97" s="173">
        <v>2176.5500000000002</v>
      </c>
      <c r="AB97" s="176">
        <v>0.89700000000000002</v>
      </c>
    </row>
    <row r="98" spans="22:28">
      <c r="V98" s="175">
        <v>50</v>
      </c>
      <c r="W98" s="175">
        <v>1800</v>
      </c>
      <c r="X98" s="175" t="s">
        <v>111</v>
      </c>
      <c r="Y98" s="199">
        <v>0.94499999999999995</v>
      </c>
      <c r="Z98" s="199">
        <v>0.89900000000000002</v>
      </c>
      <c r="AA98" s="173">
        <v>2477.75</v>
      </c>
      <c r="AB98" s="176">
        <v>0.89900000000000002</v>
      </c>
    </row>
    <row r="99" spans="22:28">
      <c r="V99" s="175">
        <v>60</v>
      </c>
      <c r="W99" s="175">
        <v>1800</v>
      </c>
      <c r="X99" s="175" t="s">
        <v>111</v>
      </c>
      <c r="Y99" s="199">
        <v>0.95</v>
      </c>
      <c r="Z99" s="199">
        <v>0.90400000000000003</v>
      </c>
      <c r="AA99" s="173">
        <v>3366.55</v>
      </c>
      <c r="AB99" s="176">
        <v>0.90400000000000003</v>
      </c>
    </row>
    <row r="100" spans="22:28">
      <c r="V100" s="175">
        <v>75</v>
      </c>
      <c r="W100" s="175">
        <v>1800</v>
      </c>
      <c r="X100" s="175" t="s">
        <v>111</v>
      </c>
      <c r="Y100" s="199">
        <v>0.95400000000000007</v>
      </c>
      <c r="Z100" s="199">
        <v>0.90900000000000003</v>
      </c>
      <c r="AA100" s="173">
        <v>3843.45</v>
      </c>
      <c r="AB100" s="176">
        <v>0.90900000000000003</v>
      </c>
    </row>
    <row r="101" spans="22:28">
      <c r="V101" s="175">
        <v>100</v>
      </c>
      <c r="W101" s="175">
        <v>1800</v>
      </c>
      <c r="X101" s="175" t="s">
        <v>111</v>
      </c>
      <c r="Y101" s="199">
        <v>0.95400000000000007</v>
      </c>
      <c r="Z101" s="199">
        <v>0.90900000000000003</v>
      </c>
      <c r="AA101" s="173">
        <v>4687.6000000000004</v>
      </c>
      <c r="AB101" s="176">
        <v>0.90900000000000003</v>
      </c>
    </row>
    <row r="102" spans="22:28">
      <c r="V102" s="175">
        <v>125</v>
      </c>
      <c r="W102" s="175">
        <v>1800</v>
      </c>
      <c r="X102" s="175" t="s">
        <v>111</v>
      </c>
      <c r="Y102" s="199">
        <v>0.95400000000000007</v>
      </c>
      <c r="Z102" s="199">
        <v>0.91299999999999992</v>
      </c>
      <c r="AA102" s="173">
        <v>6874</v>
      </c>
      <c r="AB102" s="176">
        <v>0.91299999999999992</v>
      </c>
    </row>
    <row r="103" spans="22:28">
      <c r="V103" s="175">
        <v>150</v>
      </c>
      <c r="W103" s="175">
        <v>1800</v>
      </c>
      <c r="X103" s="175" t="s">
        <v>111</v>
      </c>
      <c r="Y103" s="199">
        <v>0.95799999999999996</v>
      </c>
      <c r="Z103" s="199">
        <v>0.91700000000000004</v>
      </c>
      <c r="AA103" s="173">
        <v>7723.15</v>
      </c>
      <c r="AB103" s="176">
        <v>0.91700000000000004</v>
      </c>
    </row>
    <row r="104" spans="22:28">
      <c r="V104" s="197">
        <v>200</v>
      </c>
      <c r="W104" s="197">
        <v>1800</v>
      </c>
      <c r="X104" s="175" t="s">
        <v>111</v>
      </c>
      <c r="Y104" s="199">
        <v>0.96200000000000008</v>
      </c>
      <c r="Z104" s="199">
        <v>0.92500000000000004</v>
      </c>
      <c r="AA104" s="173">
        <v>9316.1</v>
      </c>
      <c r="AB104" s="176">
        <v>0.92500000000000004</v>
      </c>
    </row>
    <row r="105" spans="22:28">
      <c r="V105" s="175">
        <v>1</v>
      </c>
      <c r="W105" s="175">
        <v>3600</v>
      </c>
      <c r="X105" s="175" t="s">
        <v>111</v>
      </c>
      <c r="Y105" s="200">
        <v>0.77</v>
      </c>
      <c r="Z105" s="199">
        <v>0.76300000000000001</v>
      </c>
      <c r="AA105" s="173">
        <v>252.15</v>
      </c>
      <c r="AB105" s="172">
        <v>0.76300000000000001</v>
      </c>
    </row>
    <row r="106" spans="22:28">
      <c r="V106" s="175">
        <v>1.5</v>
      </c>
      <c r="W106" s="175">
        <v>3600</v>
      </c>
      <c r="X106" s="175" t="s">
        <v>111</v>
      </c>
      <c r="Y106" s="200">
        <v>0.84</v>
      </c>
      <c r="Z106" s="199">
        <v>0.77400000000000002</v>
      </c>
      <c r="AA106" s="173">
        <v>301.35000000000002</v>
      </c>
      <c r="AB106" s="176">
        <v>0.77400000000000002</v>
      </c>
    </row>
    <row r="107" spans="22:28">
      <c r="V107" s="175">
        <v>2</v>
      </c>
      <c r="W107" s="175">
        <v>3600</v>
      </c>
      <c r="X107" s="175" t="s">
        <v>111</v>
      </c>
      <c r="Y107" s="200">
        <v>0.85499999999999998</v>
      </c>
      <c r="Z107" s="199">
        <v>0.78500000000000003</v>
      </c>
      <c r="AA107" s="173">
        <v>345.35</v>
      </c>
      <c r="AB107" s="176">
        <v>0.78500000000000003</v>
      </c>
    </row>
    <row r="108" spans="22:28">
      <c r="V108" s="175">
        <v>3</v>
      </c>
      <c r="W108" s="175">
        <v>3600</v>
      </c>
      <c r="X108" s="175" t="s">
        <v>111</v>
      </c>
      <c r="Y108" s="200">
        <v>0.86499999999999999</v>
      </c>
      <c r="Z108" s="199">
        <v>0.80599999999999994</v>
      </c>
      <c r="AA108" s="173">
        <v>400.4</v>
      </c>
      <c r="AB108" s="176">
        <v>0.80599999999999994</v>
      </c>
    </row>
    <row r="109" spans="22:28">
      <c r="V109" s="175">
        <v>5</v>
      </c>
      <c r="W109" s="175">
        <v>3600</v>
      </c>
      <c r="X109" s="175" t="s">
        <v>111</v>
      </c>
      <c r="Y109" s="200">
        <v>0.88500000000000001</v>
      </c>
      <c r="Z109" s="199">
        <v>0.83200000000000007</v>
      </c>
      <c r="AA109" s="173">
        <v>502.9</v>
      </c>
      <c r="AB109" s="176">
        <v>0.83200000000000007</v>
      </c>
    </row>
    <row r="110" spans="22:28">
      <c r="V110" s="175">
        <v>7.5</v>
      </c>
      <c r="W110" s="175">
        <v>3600</v>
      </c>
      <c r="X110" s="175" t="s">
        <v>111</v>
      </c>
      <c r="Y110" s="200">
        <v>0.89500000000000002</v>
      </c>
      <c r="Z110" s="199">
        <v>0.85299999999999998</v>
      </c>
      <c r="AA110" s="173">
        <v>643.1</v>
      </c>
      <c r="AB110" s="176">
        <v>0.85299999999999998</v>
      </c>
    </row>
    <row r="111" spans="22:28">
      <c r="V111" s="175">
        <v>10</v>
      </c>
      <c r="W111" s="175">
        <v>3600</v>
      </c>
      <c r="X111" s="175" t="s">
        <v>111</v>
      </c>
      <c r="Y111" s="200">
        <v>0.90200000000000002</v>
      </c>
      <c r="Z111" s="199">
        <v>0.86299999999999999</v>
      </c>
      <c r="AA111" s="173">
        <v>683.85</v>
      </c>
      <c r="AB111" s="176">
        <v>0.86299999999999999</v>
      </c>
    </row>
    <row r="112" spans="22:28">
      <c r="V112" s="175">
        <v>15</v>
      </c>
      <c r="W112" s="175">
        <v>3600</v>
      </c>
      <c r="X112" s="175" t="s">
        <v>111</v>
      </c>
      <c r="Y112" s="200">
        <v>0.91</v>
      </c>
      <c r="Z112" s="199">
        <v>0.872</v>
      </c>
      <c r="AA112" s="173">
        <v>914.4</v>
      </c>
      <c r="AB112" s="176">
        <v>0.872</v>
      </c>
    </row>
    <row r="113" spans="22:28">
      <c r="V113" s="175">
        <v>20</v>
      </c>
      <c r="W113" s="175">
        <v>3600</v>
      </c>
      <c r="X113" s="175" t="s">
        <v>111</v>
      </c>
      <c r="Y113" s="200">
        <v>0.91</v>
      </c>
      <c r="Z113" s="199">
        <v>0.88099999999999989</v>
      </c>
      <c r="AA113" s="173">
        <v>1143</v>
      </c>
      <c r="AB113" s="176">
        <v>0.88099999999999989</v>
      </c>
    </row>
    <row r="114" spans="22:28">
      <c r="V114" s="175">
        <v>25</v>
      </c>
      <c r="W114" s="175">
        <v>3600</v>
      </c>
      <c r="X114" s="175" t="s">
        <v>111</v>
      </c>
      <c r="Y114" s="200">
        <v>0.91700000000000004</v>
      </c>
      <c r="Z114" s="199">
        <v>0.88900000000000001</v>
      </c>
      <c r="AA114" s="173">
        <v>1336.5</v>
      </c>
      <c r="AB114" s="176">
        <v>0.88900000000000001</v>
      </c>
    </row>
    <row r="115" spans="22:28">
      <c r="V115" s="175">
        <v>30</v>
      </c>
      <c r="W115" s="175">
        <v>3600</v>
      </c>
      <c r="X115" s="175" t="s">
        <v>111</v>
      </c>
      <c r="Y115" s="200">
        <v>0.91700000000000004</v>
      </c>
      <c r="Z115" s="199">
        <v>0.89400000000000002</v>
      </c>
      <c r="AA115" s="173">
        <v>1598.25</v>
      </c>
      <c r="AB115" s="176">
        <v>0.89400000000000002</v>
      </c>
    </row>
    <row r="116" spans="22:28">
      <c r="V116" s="175">
        <v>40</v>
      </c>
      <c r="W116" s="175">
        <v>3600</v>
      </c>
      <c r="X116" s="175" t="s">
        <v>111</v>
      </c>
      <c r="Y116" s="200">
        <v>0.92400000000000004</v>
      </c>
      <c r="Z116" s="199">
        <v>0.89700000000000002</v>
      </c>
      <c r="AA116" s="173">
        <v>2117.4</v>
      </c>
      <c r="AB116" s="176">
        <v>0.89700000000000002</v>
      </c>
    </row>
    <row r="117" spans="22:28">
      <c r="V117" s="175">
        <v>50</v>
      </c>
      <c r="W117" s="175">
        <v>3600</v>
      </c>
      <c r="X117" s="175" t="s">
        <v>111</v>
      </c>
      <c r="Y117" s="200">
        <v>0.93</v>
      </c>
      <c r="Z117" s="199">
        <v>0.89900000000000002</v>
      </c>
      <c r="AA117" s="173">
        <v>2553.15</v>
      </c>
      <c r="AB117" s="176">
        <v>0.89900000000000002</v>
      </c>
    </row>
    <row r="118" spans="22:28">
      <c r="V118" s="175">
        <v>60</v>
      </c>
      <c r="W118" s="175">
        <v>3600</v>
      </c>
      <c r="X118" s="175" t="s">
        <v>111</v>
      </c>
      <c r="Y118" s="200">
        <v>0.93599999999999994</v>
      </c>
      <c r="Z118" s="199">
        <v>0.90400000000000003</v>
      </c>
      <c r="AA118" s="173">
        <v>3550.5</v>
      </c>
      <c r="AB118" s="176">
        <v>0.90400000000000003</v>
      </c>
    </row>
    <row r="119" spans="22:28">
      <c r="V119" s="175">
        <v>75</v>
      </c>
      <c r="W119" s="175">
        <v>3600</v>
      </c>
      <c r="X119" s="175" t="s">
        <v>111</v>
      </c>
      <c r="Y119" s="200">
        <v>0.93599999999999994</v>
      </c>
      <c r="Z119" s="199">
        <v>0.90900000000000003</v>
      </c>
      <c r="AA119" s="173">
        <v>4305.6000000000004</v>
      </c>
      <c r="AB119" s="176">
        <v>0.90900000000000003</v>
      </c>
    </row>
    <row r="120" spans="22:28">
      <c r="V120" s="175">
        <v>100</v>
      </c>
      <c r="W120" s="175">
        <v>3600</v>
      </c>
      <c r="X120" s="175" t="s">
        <v>111</v>
      </c>
      <c r="Y120" s="200">
        <v>0.94099999999999995</v>
      </c>
      <c r="Z120" s="199">
        <v>0.90900000000000003</v>
      </c>
      <c r="AA120" s="173">
        <v>5183.55</v>
      </c>
      <c r="AB120" s="176">
        <v>0.90900000000000003</v>
      </c>
    </row>
    <row r="121" spans="22:28">
      <c r="V121" s="175">
        <v>125</v>
      </c>
      <c r="W121" s="175">
        <v>3600</v>
      </c>
      <c r="X121" s="175" t="s">
        <v>111</v>
      </c>
      <c r="Y121" s="200">
        <v>0.95</v>
      </c>
      <c r="Z121" s="199">
        <v>0.91299999999999992</v>
      </c>
      <c r="AA121" s="173">
        <v>7033.25</v>
      </c>
      <c r="AB121" s="176">
        <v>0.91299999999999992</v>
      </c>
    </row>
    <row r="122" spans="22:28">
      <c r="V122" s="175">
        <v>150</v>
      </c>
      <c r="W122" s="175">
        <v>3600</v>
      </c>
      <c r="X122" s="175" t="s">
        <v>111</v>
      </c>
      <c r="Y122" s="200">
        <v>0.95</v>
      </c>
      <c r="Z122" s="199">
        <v>0.91700000000000004</v>
      </c>
      <c r="AA122" s="173">
        <v>8509.65</v>
      </c>
      <c r="AB122" s="176">
        <v>0.91700000000000004</v>
      </c>
    </row>
    <row r="123" spans="22:28">
      <c r="V123" s="197">
        <v>200</v>
      </c>
      <c r="W123" s="197">
        <v>3600</v>
      </c>
      <c r="X123" s="175" t="s">
        <v>111</v>
      </c>
      <c r="Y123" s="200">
        <v>0.95400000000000007</v>
      </c>
      <c r="Z123" s="199">
        <v>0.92500000000000004</v>
      </c>
      <c r="AA123" s="173">
        <v>10825.4</v>
      </c>
      <c r="AB123" s="176">
        <v>0.92500000000000004</v>
      </c>
    </row>
  </sheetData>
  <sheetProtection selectLockedCells="1"/>
  <mergeCells count="52">
    <mergeCell ref="E7:U7"/>
    <mergeCell ref="O1:Q1"/>
    <mergeCell ref="R1:U1"/>
    <mergeCell ref="A2:U2"/>
    <mergeCell ref="A3:U3"/>
    <mergeCell ref="A4:U4"/>
    <mergeCell ref="L11:L12"/>
    <mergeCell ref="M11:N11"/>
    <mergeCell ref="O11:O12"/>
    <mergeCell ref="A10:G10"/>
    <mergeCell ref="H10:N10"/>
    <mergeCell ref="O10:U10"/>
    <mergeCell ref="A11:A12"/>
    <mergeCell ref="B11:B12"/>
    <mergeCell ref="C11:C12"/>
    <mergeCell ref="D11:D12"/>
    <mergeCell ref="E11:E12"/>
    <mergeCell ref="F11:G11"/>
    <mergeCell ref="H11:H12"/>
    <mergeCell ref="T11:U11"/>
    <mergeCell ref="F36:G36"/>
    <mergeCell ref="P11:P12"/>
    <mergeCell ref="Q11:Q12"/>
    <mergeCell ref="R11:R12"/>
    <mergeCell ref="S11:S12"/>
    <mergeCell ref="H36:H37"/>
    <mergeCell ref="I36:I37"/>
    <mergeCell ref="J36:J37"/>
    <mergeCell ref="K36:K37"/>
    <mergeCell ref="L36:L37"/>
    <mergeCell ref="A35:G35"/>
    <mergeCell ref="H35:N35"/>
    <mergeCell ref="O35:U35"/>
    <mergeCell ref="I11:I12"/>
    <mergeCell ref="J11:J12"/>
    <mergeCell ref="K11:K12"/>
    <mergeCell ref="A36:A37"/>
    <mergeCell ref="B36:B37"/>
    <mergeCell ref="C36:C37"/>
    <mergeCell ref="D36:D37"/>
    <mergeCell ref="E36:E37"/>
    <mergeCell ref="N58:Q58"/>
    <mergeCell ref="S58:U58"/>
    <mergeCell ref="O59:Q59"/>
    <mergeCell ref="T59:U59"/>
    <mergeCell ref="O36:O37"/>
    <mergeCell ref="P36:P37"/>
    <mergeCell ref="Q36:Q37"/>
    <mergeCell ref="R36:R37"/>
    <mergeCell ref="S36:S37"/>
    <mergeCell ref="T36:U36"/>
    <mergeCell ref="M36:N36"/>
  </mergeCells>
  <pageMargins left="0.25" right="0.25" top="0.25" bottom="0.25" header="0.5" footer="0.5"/>
  <pageSetup scale="77"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16"/>
  <sheetViews>
    <sheetView workbookViewId="0">
      <selection activeCell="D5" sqref="D5"/>
    </sheetView>
  </sheetViews>
  <sheetFormatPr defaultRowHeight="12.75"/>
  <cols>
    <col min="1" max="1" width="11.5703125" customWidth="1"/>
    <col min="3" max="3" width="8.85546875" style="205"/>
    <col min="4" max="4" width="11.28515625" customWidth="1"/>
    <col min="5" max="5" width="11.5703125" customWidth="1"/>
    <col min="6" max="6" width="14.28515625" customWidth="1"/>
    <col min="7" max="7" width="13.5703125" customWidth="1"/>
  </cols>
  <sheetData>
    <row r="1" spans="1:7">
      <c r="A1" s="165" t="s">
        <v>95</v>
      </c>
      <c r="B1" s="85"/>
      <c r="C1" s="201"/>
      <c r="D1" s="85"/>
      <c r="E1" s="85"/>
      <c r="F1" s="85"/>
      <c r="G1" s="85"/>
    </row>
    <row r="2" spans="1:7" ht="51">
      <c r="A2" s="168" t="s">
        <v>60</v>
      </c>
      <c r="B2" s="168" t="s">
        <v>82</v>
      </c>
      <c r="C2" s="202" t="s">
        <v>96</v>
      </c>
      <c r="D2" s="168" t="s">
        <v>97</v>
      </c>
      <c r="E2" s="168" t="s">
        <v>98</v>
      </c>
      <c r="F2" s="169" t="s">
        <v>99</v>
      </c>
      <c r="G2" s="170" t="s">
        <v>100</v>
      </c>
    </row>
    <row r="3" spans="1:7">
      <c r="A3" s="171">
        <v>1</v>
      </c>
      <c r="B3" s="171">
        <v>1200</v>
      </c>
      <c r="C3" s="203" t="s">
        <v>104</v>
      </c>
      <c r="D3" s="172">
        <v>0.82499999999999996</v>
      </c>
      <c r="E3" s="172">
        <v>0.76300000000000001</v>
      </c>
      <c r="F3" s="173">
        <v>271</v>
      </c>
      <c r="G3" s="174"/>
    </row>
    <row r="4" spans="1:7">
      <c r="A4" s="175">
        <v>1.5</v>
      </c>
      <c r="B4" s="175">
        <v>1200</v>
      </c>
      <c r="C4" s="204" t="s">
        <v>104</v>
      </c>
      <c r="D4" s="176">
        <v>0.86499999999999999</v>
      </c>
      <c r="E4" s="176">
        <v>0.77400000000000002</v>
      </c>
      <c r="F4" s="173">
        <v>300.05</v>
      </c>
      <c r="G4" s="174"/>
    </row>
    <row r="5" spans="1:7">
      <c r="A5" s="175">
        <v>2</v>
      </c>
      <c r="B5" s="175">
        <v>1200</v>
      </c>
      <c r="C5" s="204" t="s">
        <v>104</v>
      </c>
      <c r="D5" s="176">
        <v>0.875</v>
      </c>
      <c r="E5" s="176">
        <v>0.78500000000000003</v>
      </c>
      <c r="F5" s="173">
        <v>327.8</v>
      </c>
      <c r="G5" s="174"/>
    </row>
    <row r="6" spans="1:7">
      <c r="A6" s="175">
        <v>3</v>
      </c>
      <c r="B6" s="175">
        <v>1200</v>
      </c>
      <c r="C6" s="204" t="s">
        <v>104</v>
      </c>
      <c r="D6" s="176">
        <v>0.88500000000000001</v>
      </c>
      <c r="E6" s="176">
        <v>0.80599999999999994</v>
      </c>
      <c r="F6" s="173">
        <v>434.2</v>
      </c>
      <c r="G6" s="174"/>
    </row>
    <row r="7" spans="1:7">
      <c r="A7" s="175">
        <v>5</v>
      </c>
      <c r="B7" s="175">
        <v>1200</v>
      </c>
      <c r="C7" s="204" t="s">
        <v>104</v>
      </c>
      <c r="D7" s="176">
        <v>0.89500000000000002</v>
      </c>
      <c r="E7" s="176">
        <v>0.83200000000000007</v>
      </c>
      <c r="F7" s="173">
        <v>546.45000000000005</v>
      </c>
      <c r="G7" s="174"/>
    </row>
    <row r="8" spans="1:7">
      <c r="A8" s="175">
        <v>7.5</v>
      </c>
      <c r="B8" s="175">
        <v>1200</v>
      </c>
      <c r="C8" s="204" t="s">
        <v>104</v>
      </c>
      <c r="D8" s="176">
        <v>0.90200000000000002</v>
      </c>
      <c r="E8" s="176">
        <v>0.85299999999999998</v>
      </c>
      <c r="F8" s="173">
        <v>682.75</v>
      </c>
      <c r="G8" s="174"/>
    </row>
    <row r="9" spans="1:7">
      <c r="A9" s="175">
        <v>10</v>
      </c>
      <c r="B9" s="175">
        <v>1200</v>
      </c>
      <c r="C9" s="204" t="s">
        <v>104</v>
      </c>
      <c r="D9" s="176">
        <v>0.91700000000000004</v>
      </c>
      <c r="E9" s="176">
        <v>0.86299999999999999</v>
      </c>
      <c r="F9" s="173">
        <v>803.45</v>
      </c>
      <c r="G9" s="174"/>
    </row>
    <row r="10" spans="1:7">
      <c r="A10" s="175">
        <v>15</v>
      </c>
      <c r="B10" s="175">
        <v>1200</v>
      </c>
      <c r="C10" s="204" t="s">
        <v>104</v>
      </c>
      <c r="D10" s="176">
        <v>0.91700000000000004</v>
      </c>
      <c r="E10" s="176">
        <v>0.872</v>
      </c>
      <c r="F10" s="173">
        <v>1041.8</v>
      </c>
      <c r="G10" s="174"/>
    </row>
    <row r="11" spans="1:7">
      <c r="A11" s="175">
        <v>20</v>
      </c>
      <c r="B11" s="175">
        <v>1200</v>
      </c>
      <c r="C11" s="204" t="s">
        <v>104</v>
      </c>
      <c r="D11" s="176">
        <v>0.92400000000000004</v>
      </c>
      <c r="E11" s="176">
        <v>0.88099999999999989</v>
      </c>
      <c r="F11" s="173">
        <v>1250.9000000000001</v>
      </c>
      <c r="G11" s="174"/>
    </row>
    <row r="12" spans="1:7">
      <c r="A12" s="175">
        <v>25</v>
      </c>
      <c r="B12" s="175">
        <v>1200</v>
      </c>
      <c r="C12" s="204" t="s">
        <v>104</v>
      </c>
      <c r="D12" s="176">
        <v>0.93</v>
      </c>
      <c r="E12" s="176">
        <v>0.88900000000000001</v>
      </c>
      <c r="F12" s="173">
        <v>1532.15</v>
      </c>
      <c r="G12" s="174"/>
    </row>
    <row r="13" spans="1:7">
      <c r="A13" s="175">
        <v>30</v>
      </c>
      <c r="B13" s="175">
        <v>1200</v>
      </c>
      <c r="C13" s="204" t="s">
        <v>104</v>
      </c>
      <c r="D13" s="176">
        <v>0.93599999999999994</v>
      </c>
      <c r="E13" s="176">
        <v>0.89400000000000002</v>
      </c>
      <c r="F13" s="173">
        <v>1660</v>
      </c>
      <c r="G13" s="174"/>
    </row>
    <row r="14" spans="1:7">
      <c r="A14" s="175">
        <v>40</v>
      </c>
      <c r="B14" s="175">
        <v>1200</v>
      </c>
      <c r="C14" s="204" t="s">
        <v>104</v>
      </c>
      <c r="D14" s="176">
        <v>0.94099999999999995</v>
      </c>
      <c r="E14" s="176">
        <v>0.89700000000000002</v>
      </c>
      <c r="F14" s="173">
        <v>2409.25</v>
      </c>
      <c r="G14" s="174"/>
    </row>
    <row r="15" spans="1:7">
      <c r="A15" s="175">
        <v>50</v>
      </c>
      <c r="B15" s="175">
        <v>1200</v>
      </c>
      <c r="C15" s="204" t="s">
        <v>104</v>
      </c>
      <c r="D15" s="176">
        <v>0.94099999999999995</v>
      </c>
      <c r="E15" s="176">
        <v>0.89900000000000002</v>
      </c>
      <c r="F15" s="173">
        <v>2794.3</v>
      </c>
      <c r="G15" s="174"/>
    </row>
    <row r="16" spans="1:7">
      <c r="A16" s="175">
        <v>60</v>
      </c>
      <c r="B16" s="175">
        <v>1200</v>
      </c>
      <c r="C16" s="204" t="s">
        <v>104</v>
      </c>
      <c r="D16" s="176">
        <v>0.94499999999999995</v>
      </c>
      <c r="E16" s="176">
        <v>0.90400000000000003</v>
      </c>
      <c r="F16" s="173">
        <v>3338.6</v>
      </c>
      <c r="G16" s="174"/>
    </row>
    <row r="17" spans="1:7">
      <c r="A17" s="175">
        <v>75</v>
      </c>
      <c r="B17" s="175">
        <v>1200</v>
      </c>
      <c r="C17" s="204" t="s">
        <v>104</v>
      </c>
      <c r="D17" s="176">
        <v>0.94499999999999995</v>
      </c>
      <c r="E17" s="176">
        <v>0.90900000000000003</v>
      </c>
      <c r="F17" s="173">
        <v>3923.4</v>
      </c>
      <c r="G17" s="174"/>
    </row>
    <row r="18" spans="1:7">
      <c r="A18" s="175">
        <v>100</v>
      </c>
      <c r="B18" s="175">
        <v>1200</v>
      </c>
      <c r="C18" s="204" t="s">
        <v>104</v>
      </c>
      <c r="D18" s="176">
        <v>0.95</v>
      </c>
      <c r="E18" s="176">
        <v>0.90900000000000003</v>
      </c>
      <c r="F18" s="173">
        <v>4700.6000000000004</v>
      </c>
      <c r="G18" s="174"/>
    </row>
    <row r="19" spans="1:7">
      <c r="A19" s="175">
        <v>125</v>
      </c>
      <c r="B19" s="175">
        <v>1200</v>
      </c>
      <c r="C19" s="204" t="s">
        <v>104</v>
      </c>
      <c r="D19" s="176">
        <v>0.95</v>
      </c>
      <c r="E19" s="176">
        <v>0.91299999999999992</v>
      </c>
      <c r="F19" s="173">
        <v>5410.2</v>
      </c>
      <c r="G19" s="174"/>
    </row>
    <row r="20" spans="1:7">
      <c r="A20" s="175">
        <v>150</v>
      </c>
      <c r="B20" s="175">
        <v>1200</v>
      </c>
      <c r="C20" s="204" t="s">
        <v>104</v>
      </c>
      <c r="D20" s="176">
        <v>0.95400000000000007</v>
      </c>
      <c r="E20" s="176">
        <v>0.91700000000000004</v>
      </c>
      <c r="F20" s="173">
        <v>6108.55</v>
      </c>
      <c r="G20" s="174"/>
    </row>
    <row r="21" spans="1:7">
      <c r="A21" s="175">
        <v>200</v>
      </c>
      <c r="B21" s="175">
        <v>1200</v>
      </c>
      <c r="C21" s="204" t="s">
        <v>104</v>
      </c>
      <c r="D21" s="176">
        <v>0.95400000000000007</v>
      </c>
      <c r="E21" s="176">
        <v>0.92500000000000004</v>
      </c>
      <c r="F21" s="173">
        <v>8231.25</v>
      </c>
      <c r="G21" s="174"/>
    </row>
    <row r="22" spans="1:7">
      <c r="A22" s="175">
        <v>1</v>
      </c>
      <c r="B22" s="175">
        <v>1800</v>
      </c>
      <c r="C22" s="204" t="s">
        <v>104</v>
      </c>
      <c r="D22" s="176">
        <v>0.85499999999999998</v>
      </c>
      <c r="E22" s="176">
        <v>0.76300000000000001</v>
      </c>
      <c r="F22" s="173">
        <v>243.7</v>
      </c>
      <c r="G22" s="172">
        <v>0.76300000000000001</v>
      </c>
    </row>
    <row r="23" spans="1:7">
      <c r="A23" s="175">
        <v>1.5</v>
      </c>
      <c r="B23" s="175">
        <v>1800</v>
      </c>
      <c r="C23" s="204" t="s">
        <v>104</v>
      </c>
      <c r="D23" s="176">
        <v>0.86499999999999999</v>
      </c>
      <c r="E23" s="176">
        <v>0.77400000000000002</v>
      </c>
      <c r="F23" s="173">
        <v>248.05</v>
      </c>
      <c r="G23" s="176">
        <v>0.77400000000000002</v>
      </c>
    </row>
    <row r="24" spans="1:7">
      <c r="A24" s="175">
        <v>2</v>
      </c>
      <c r="B24" s="175">
        <v>1800</v>
      </c>
      <c r="C24" s="204" t="s">
        <v>104</v>
      </c>
      <c r="D24" s="176">
        <v>0.86499999999999999</v>
      </c>
      <c r="E24" s="176">
        <v>0.78500000000000003</v>
      </c>
      <c r="F24" s="173">
        <v>279.05</v>
      </c>
      <c r="G24" s="176">
        <v>0.78500000000000003</v>
      </c>
    </row>
    <row r="25" spans="1:7">
      <c r="A25" s="175">
        <v>3</v>
      </c>
      <c r="B25" s="175">
        <v>1800</v>
      </c>
      <c r="C25" s="204" t="s">
        <v>104</v>
      </c>
      <c r="D25" s="176">
        <v>0.89500000000000002</v>
      </c>
      <c r="E25" s="176">
        <v>0.80599999999999994</v>
      </c>
      <c r="F25" s="173">
        <v>293.14999999999998</v>
      </c>
      <c r="G25" s="176">
        <v>0.80599999999999994</v>
      </c>
    </row>
    <row r="26" spans="1:7">
      <c r="A26" s="175">
        <v>5</v>
      </c>
      <c r="B26" s="175">
        <v>1800</v>
      </c>
      <c r="C26" s="204" t="s">
        <v>104</v>
      </c>
      <c r="D26" s="176">
        <v>0.89500000000000002</v>
      </c>
      <c r="E26" s="176">
        <v>0.83200000000000007</v>
      </c>
      <c r="F26" s="173">
        <v>337.15</v>
      </c>
      <c r="G26" s="176">
        <v>0.83200000000000007</v>
      </c>
    </row>
    <row r="27" spans="1:7">
      <c r="A27" s="175">
        <v>7.5</v>
      </c>
      <c r="B27" s="175">
        <v>1800</v>
      </c>
      <c r="C27" s="204" t="s">
        <v>104</v>
      </c>
      <c r="D27" s="176">
        <v>0.91</v>
      </c>
      <c r="E27" s="176">
        <v>0.85299999999999998</v>
      </c>
      <c r="F27" s="173">
        <v>466.95</v>
      </c>
      <c r="G27" s="176">
        <v>0.85299999999999998</v>
      </c>
    </row>
    <row r="28" spans="1:7">
      <c r="A28" s="175">
        <v>10</v>
      </c>
      <c r="B28" s="175">
        <v>1800</v>
      </c>
      <c r="C28" s="204" t="s">
        <v>104</v>
      </c>
      <c r="D28" s="176">
        <v>0.91700000000000004</v>
      </c>
      <c r="E28" s="176">
        <v>0.86299999999999999</v>
      </c>
      <c r="F28" s="173">
        <v>533.70000000000005</v>
      </c>
      <c r="G28" s="176">
        <v>0.86299999999999999</v>
      </c>
    </row>
    <row r="29" spans="1:7">
      <c r="A29" s="175">
        <v>15</v>
      </c>
      <c r="B29" s="175">
        <v>1800</v>
      </c>
      <c r="C29" s="204" t="s">
        <v>104</v>
      </c>
      <c r="D29" s="176">
        <v>0.93</v>
      </c>
      <c r="E29" s="176">
        <v>0.872</v>
      </c>
      <c r="F29" s="173">
        <v>701.2</v>
      </c>
      <c r="G29" s="176">
        <v>0.872</v>
      </c>
    </row>
    <row r="30" spans="1:7">
      <c r="A30" s="175">
        <v>20</v>
      </c>
      <c r="B30" s="175">
        <v>1800</v>
      </c>
      <c r="C30" s="204" t="s">
        <v>104</v>
      </c>
      <c r="D30" s="176">
        <v>0.93</v>
      </c>
      <c r="E30" s="176">
        <v>0.88099999999999989</v>
      </c>
      <c r="F30" s="173">
        <v>881.05</v>
      </c>
      <c r="G30" s="176">
        <v>0.88099999999999989</v>
      </c>
    </row>
    <row r="31" spans="1:7">
      <c r="A31" s="175">
        <v>25</v>
      </c>
      <c r="B31" s="175">
        <v>1800</v>
      </c>
      <c r="C31" s="204" t="s">
        <v>104</v>
      </c>
      <c r="D31" s="176">
        <v>0.93599999999999994</v>
      </c>
      <c r="E31" s="176">
        <v>0.88900000000000001</v>
      </c>
      <c r="F31" s="173">
        <v>1027.0999999999999</v>
      </c>
      <c r="G31" s="176">
        <v>0.88900000000000001</v>
      </c>
    </row>
    <row r="32" spans="1:7">
      <c r="A32" s="175">
        <v>30</v>
      </c>
      <c r="B32" s="175">
        <v>1800</v>
      </c>
      <c r="C32" s="204" t="s">
        <v>104</v>
      </c>
      <c r="D32" s="176">
        <v>0.94099999999999995</v>
      </c>
      <c r="E32" s="176">
        <v>0.89400000000000002</v>
      </c>
      <c r="F32" s="173">
        <v>1151.7</v>
      </c>
      <c r="G32" s="176">
        <v>0.89400000000000002</v>
      </c>
    </row>
    <row r="33" spans="1:7">
      <c r="A33" s="175">
        <v>40</v>
      </c>
      <c r="B33" s="175">
        <v>1800</v>
      </c>
      <c r="C33" s="204" t="s">
        <v>104</v>
      </c>
      <c r="D33" s="176">
        <v>0.94099999999999995</v>
      </c>
      <c r="E33" s="176">
        <v>0.89700000000000002</v>
      </c>
      <c r="F33" s="173">
        <v>1464.15</v>
      </c>
      <c r="G33" s="176">
        <v>0.89700000000000002</v>
      </c>
    </row>
    <row r="34" spans="1:7">
      <c r="A34" s="175">
        <v>50</v>
      </c>
      <c r="B34" s="175">
        <v>1800</v>
      </c>
      <c r="C34" s="204" t="s">
        <v>104</v>
      </c>
      <c r="D34" s="176">
        <v>0.94499999999999995</v>
      </c>
      <c r="E34" s="176">
        <v>0.89900000000000002</v>
      </c>
      <c r="F34" s="173">
        <v>2033.15</v>
      </c>
      <c r="G34" s="176">
        <v>0.89900000000000002</v>
      </c>
    </row>
    <row r="35" spans="1:7">
      <c r="A35" s="175">
        <v>60</v>
      </c>
      <c r="B35" s="175">
        <v>1800</v>
      </c>
      <c r="C35" s="204" t="s">
        <v>104</v>
      </c>
      <c r="D35" s="176">
        <v>0.95</v>
      </c>
      <c r="E35" s="176">
        <v>0.90400000000000003</v>
      </c>
      <c r="F35" s="173">
        <v>2017.15</v>
      </c>
      <c r="G35" s="176">
        <v>0.90400000000000003</v>
      </c>
    </row>
    <row r="36" spans="1:7">
      <c r="A36" s="175">
        <v>75</v>
      </c>
      <c r="B36" s="175">
        <v>1800</v>
      </c>
      <c r="C36" s="204" t="s">
        <v>104</v>
      </c>
      <c r="D36" s="176">
        <v>0.95</v>
      </c>
      <c r="E36" s="176">
        <v>0.90900000000000003</v>
      </c>
      <c r="F36" s="173">
        <v>2360.15</v>
      </c>
      <c r="G36" s="176">
        <v>0.90900000000000003</v>
      </c>
    </row>
    <row r="37" spans="1:7">
      <c r="A37" s="175">
        <v>100</v>
      </c>
      <c r="B37" s="175">
        <v>1800</v>
      </c>
      <c r="C37" s="204" t="s">
        <v>104</v>
      </c>
      <c r="D37" s="176">
        <v>0.95400000000000007</v>
      </c>
      <c r="E37" s="176">
        <v>0.90900000000000003</v>
      </c>
      <c r="F37" s="173">
        <v>3106.8</v>
      </c>
      <c r="G37" s="176">
        <v>0.90900000000000003</v>
      </c>
    </row>
    <row r="38" spans="1:7">
      <c r="A38" s="175">
        <v>125</v>
      </c>
      <c r="B38" s="175">
        <v>1800</v>
      </c>
      <c r="C38" s="204" t="s">
        <v>104</v>
      </c>
      <c r="D38" s="176">
        <v>0.95400000000000007</v>
      </c>
      <c r="E38" s="176">
        <v>0.91299999999999992</v>
      </c>
      <c r="F38" s="173">
        <v>3566.15</v>
      </c>
      <c r="G38" s="176">
        <v>0.91299999999999992</v>
      </c>
    </row>
    <row r="39" spans="1:7">
      <c r="A39" s="175">
        <v>150</v>
      </c>
      <c r="B39" s="175">
        <v>1800</v>
      </c>
      <c r="C39" s="204" t="s">
        <v>104</v>
      </c>
      <c r="D39" s="176">
        <v>0.95799999999999996</v>
      </c>
      <c r="E39" s="176">
        <v>0.91700000000000004</v>
      </c>
      <c r="F39" s="173">
        <v>5135.5</v>
      </c>
      <c r="G39" s="176">
        <v>0.91700000000000004</v>
      </c>
    </row>
    <row r="40" spans="1:7">
      <c r="A40" s="175">
        <v>200</v>
      </c>
      <c r="B40" s="175">
        <v>1800</v>
      </c>
      <c r="C40" s="204" t="s">
        <v>104</v>
      </c>
      <c r="D40" s="176">
        <v>0.95799999999999996</v>
      </c>
      <c r="E40" s="176">
        <v>0.92500000000000004</v>
      </c>
      <c r="F40" s="173">
        <v>6129.15</v>
      </c>
      <c r="G40" s="176">
        <v>0.92500000000000004</v>
      </c>
    </row>
    <row r="41" spans="1:7">
      <c r="A41" s="175">
        <v>1</v>
      </c>
      <c r="B41" s="175">
        <v>3600</v>
      </c>
      <c r="C41" s="204" t="s">
        <v>104</v>
      </c>
      <c r="D41" s="176">
        <v>0.77</v>
      </c>
      <c r="E41" s="176">
        <v>0.76300000000000001</v>
      </c>
      <c r="F41" s="173">
        <v>50</v>
      </c>
      <c r="G41" s="172">
        <v>0.76300000000000001</v>
      </c>
    </row>
    <row r="42" spans="1:7">
      <c r="A42" s="175">
        <v>1.5</v>
      </c>
      <c r="B42" s="175">
        <v>3600</v>
      </c>
      <c r="C42" s="204" t="s">
        <v>104</v>
      </c>
      <c r="D42" s="176">
        <v>0.84</v>
      </c>
      <c r="E42" s="176">
        <v>0.77400000000000002</v>
      </c>
      <c r="F42" s="173">
        <v>240.9</v>
      </c>
      <c r="G42" s="176">
        <v>0.77400000000000002</v>
      </c>
    </row>
    <row r="43" spans="1:7">
      <c r="A43" s="175">
        <v>2</v>
      </c>
      <c r="B43" s="175">
        <v>3600</v>
      </c>
      <c r="C43" s="204" t="s">
        <v>104</v>
      </c>
      <c r="D43" s="176">
        <v>0.85499999999999998</v>
      </c>
      <c r="E43" s="176">
        <v>0.78500000000000003</v>
      </c>
      <c r="F43" s="173">
        <v>273.85000000000002</v>
      </c>
      <c r="G43" s="176">
        <v>0.78500000000000003</v>
      </c>
    </row>
    <row r="44" spans="1:7">
      <c r="A44" s="175">
        <v>3</v>
      </c>
      <c r="B44" s="175">
        <v>3600</v>
      </c>
      <c r="C44" s="204" t="s">
        <v>104</v>
      </c>
      <c r="D44" s="176">
        <v>0.85499999999999998</v>
      </c>
      <c r="E44" s="176">
        <v>0.80599999999999994</v>
      </c>
      <c r="F44" s="173">
        <v>295.10000000000002</v>
      </c>
      <c r="G44" s="176">
        <v>0.80599999999999994</v>
      </c>
    </row>
    <row r="45" spans="1:7">
      <c r="A45" s="175">
        <v>5</v>
      </c>
      <c r="B45" s="175">
        <v>3600</v>
      </c>
      <c r="C45" s="204" t="s">
        <v>104</v>
      </c>
      <c r="D45" s="176">
        <v>0.86499999999999999</v>
      </c>
      <c r="E45" s="176">
        <v>0.83200000000000007</v>
      </c>
      <c r="F45" s="173">
        <v>344.3</v>
      </c>
      <c r="G45" s="176">
        <v>0.83200000000000007</v>
      </c>
    </row>
    <row r="46" spans="1:7">
      <c r="A46" s="175">
        <v>7.5</v>
      </c>
      <c r="B46" s="175">
        <v>3600</v>
      </c>
      <c r="C46" s="204" t="s">
        <v>104</v>
      </c>
      <c r="D46" s="176">
        <v>0.88500000000000001</v>
      </c>
      <c r="E46" s="176">
        <v>0.85299999999999998</v>
      </c>
      <c r="F46" s="173">
        <v>453.3</v>
      </c>
      <c r="G46" s="176">
        <v>0.85299999999999998</v>
      </c>
    </row>
    <row r="47" spans="1:7">
      <c r="A47" s="175">
        <v>10</v>
      </c>
      <c r="B47" s="175">
        <v>3600</v>
      </c>
      <c r="C47" s="204" t="s">
        <v>104</v>
      </c>
      <c r="D47" s="176">
        <v>0.89500000000000002</v>
      </c>
      <c r="E47" s="176">
        <v>0.86299999999999999</v>
      </c>
      <c r="F47" s="173">
        <v>544.75</v>
      </c>
      <c r="G47" s="176">
        <v>0.86299999999999999</v>
      </c>
    </row>
    <row r="48" spans="1:7">
      <c r="A48" s="175">
        <v>15</v>
      </c>
      <c r="B48" s="175">
        <v>3600</v>
      </c>
      <c r="C48" s="204" t="s">
        <v>104</v>
      </c>
      <c r="D48" s="176">
        <v>0.90200000000000002</v>
      </c>
      <c r="E48" s="176">
        <v>0.872</v>
      </c>
      <c r="F48" s="173">
        <v>695.35</v>
      </c>
      <c r="G48" s="176">
        <v>0.872</v>
      </c>
    </row>
    <row r="49" spans="1:7">
      <c r="A49" s="175">
        <v>20</v>
      </c>
      <c r="B49" s="175">
        <v>3600</v>
      </c>
      <c r="C49" s="204" t="s">
        <v>104</v>
      </c>
      <c r="D49" s="176">
        <v>0.91</v>
      </c>
      <c r="E49" s="176">
        <v>0.88099999999999989</v>
      </c>
      <c r="F49" s="173">
        <v>831.65</v>
      </c>
      <c r="G49" s="176">
        <v>0.88099999999999989</v>
      </c>
    </row>
    <row r="50" spans="1:7">
      <c r="A50" s="175">
        <v>25</v>
      </c>
      <c r="B50" s="175">
        <v>3600</v>
      </c>
      <c r="C50" s="204" t="s">
        <v>104</v>
      </c>
      <c r="D50" s="176">
        <v>0.91700000000000004</v>
      </c>
      <c r="E50" s="176">
        <v>0.88900000000000001</v>
      </c>
      <c r="F50" s="173">
        <v>1030.3499999999999</v>
      </c>
      <c r="G50" s="176">
        <v>0.88900000000000001</v>
      </c>
    </row>
    <row r="51" spans="1:7">
      <c r="A51" s="175">
        <v>30</v>
      </c>
      <c r="B51" s="175">
        <v>3600</v>
      </c>
      <c r="C51" s="204" t="s">
        <v>104</v>
      </c>
      <c r="D51" s="176">
        <v>0.91700000000000004</v>
      </c>
      <c r="E51" s="176">
        <v>0.89400000000000002</v>
      </c>
      <c r="F51" s="173">
        <v>1142.5999999999999</v>
      </c>
      <c r="G51" s="176">
        <v>0.89400000000000002</v>
      </c>
    </row>
    <row r="52" spans="1:7">
      <c r="A52" s="175">
        <v>40</v>
      </c>
      <c r="B52" s="175">
        <v>3600</v>
      </c>
      <c r="C52" s="204" t="s">
        <v>104</v>
      </c>
      <c r="D52" s="176">
        <v>0.92400000000000004</v>
      </c>
      <c r="E52" s="176">
        <v>0.89700000000000002</v>
      </c>
      <c r="F52" s="173">
        <v>1475.85</v>
      </c>
      <c r="G52" s="176">
        <v>0.89700000000000002</v>
      </c>
    </row>
    <row r="53" spans="1:7">
      <c r="A53" s="175">
        <v>50</v>
      </c>
      <c r="B53" s="175">
        <v>3600</v>
      </c>
      <c r="C53" s="204" t="s">
        <v>104</v>
      </c>
      <c r="D53" s="176">
        <v>0.93</v>
      </c>
      <c r="E53" s="176">
        <v>0.89900000000000002</v>
      </c>
      <c r="F53" s="173">
        <v>1741.95</v>
      </c>
      <c r="G53" s="176">
        <v>0.89900000000000002</v>
      </c>
    </row>
    <row r="54" spans="1:7">
      <c r="A54" s="175">
        <v>60</v>
      </c>
      <c r="B54" s="175">
        <v>3600</v>
      </c>
      <c r="C54" s="204" t="s">
        <v>104</v>
      </c>
      <c r="D54" s="176">
        <v>0.93599999999999994</v>
      </c>
      <c r="E54" s="176">
        <v>0.90400000000000003</v>
      </c>
      <c r="F54" s="173">
        <v>2105.5500000000002</v>
      </c>
      <c r="G54" s="176">
        <v>0.90400000000000003</v>
      </c>
    </row>
    <row r="55" spans="1:7">
      <c r="A55" s="175">
        <v>75</v>
      </c>
      <c r="B55" s="175">
        <v>3600</v>
      </c>
      <c r="C55" s="204" t="s">
        <v>104</v>
      </c>
      <c r="D55" s="176">
        <v>0.93599999999999994</v>
      </c>
      <c r="E55" s="176">
        <v>0.90900000000000003</v>
      </c>
      <c r="F55" s="173">
        <v>2616.9</v>
      </c>
      <c r="G55" s="176">
        <v>0.90900000000000003</v>
      </c>
    </row>
    <row r="56" spans="1:7">
      <c r="A56" s="175">
        <v>100</v>
      </c>
      <c r="B56" s="175">
        <v>3600</v>
      </c>
      <c r="C56" s="204" t="s">
        <v>104</v>
      </c>
      <c r="D56" s="176">
        <v>0.93599999999999994</v>
      </c>
      <c r="E56" s="176">
        <v>0.90900000000000003</v>
      </c>
      <c r="F56" s="173">
        <v>3310.9</v>
      </c>
      <c r="G56" s="176">
        <v>0.90900000000000003</v>
      </c>
    </row>
    <row r="57" spans="1:7">
      <c r="A57" s="175">
        <v>125</v>
      </c>
      <c r="B57" s="175">
        <v>3600</v>
      </c>
      <c r="C57" s="204" t="s">
        <v>104</v>
      </c>
      <c r="D57" s="176">
        <v>0.94099999999999995</v>
      </c>
      <c r="E57" s="176">
        <v>0.91299999999999992</v>
      </c>
      <c r="F57" s="173">
        <v>4186.25</v>
      </c>
      <c r="G57" s="176">
        <v>0.91299999999999992</v>
      </c>
    </row>
    <row r="58" spans="1:7">
      <c r="A58" s="175">
        <v>150</v>
      </c>
      <c r="B58" s="175">
        <v>3600</v>
      </c>
      <c r="C58" s="204" t="s">
        <v>104</v>
      </c>
      <c r="D58" s="176">
        <v>0.94099999999999995</v>
      </c>
      <c r="E58" s="176">
        <v>0.91700000000000004</v>
      </c>
      <c r="F58" s="173">
        <v>5256.4</v>
      </c>
      <c r="G58" s="176">
        <v>0.91700000000000004</v>
      </c>
    </row>
    <row r="59" spans="1:7">
      <c r="A59" s="175">
        <v>200</v>
      </c>
      <c r="B59" s="175">
        <v>3600</v>
      </c>
      <c r="C59" s="204" t="s">
        <v>104</v>
      </c>
      <c r="D59" s="176">
        <v>0.95</v>
      </c>
      <c r="E59" s="176">
        <v>0.92500000000000004</v>
      </c>
      <c r="F59" s="173">
        <v>7455.8</v>
      </c>
      <c r="G59" s="176">
        <v>0.92500000000000004</v>
      </c>
    </row>
    <row r="60" spans="1:7">
      <c r="A60" s="175">
        <v>1</v>
      </c>
      <c r="B60" s="175">
        <v>1200</v>
      </c>
      <c r="C60" s="206" t="s">
        <v>111</v>
      </c>
      <c r="D60" s="176">
        <v>0.82499999999999996</v>
      </c>
      <c r="E60" s="176">
        <v>0.76300000000000001</v>
      </c>
      <c r="F60" s="173">
        <v>373.7</v>
      </c>
      <c r="G60" s="172">
        <v>0.76300000000000001</v>
      </c>
    </row>
    <row r="61" spans="1:7">
      <c r="A61" s="175">
        <v>1.5</v>
      </c>
      <c r="B61" s="175">
        <v>1200</v>
      </c>
      <c r="C61" s="206" t="s">
        <v>111</v>
      </c>
      <c r="D61" s="176">
        <v>0.875</v>
      </c>
      <c r="E61" s="176">
        <v>0.77400000000000002</v>
      </c>
      <c r="F61" s="173">
        <v>435.25</v>
      </c>
      <c r="G61" s="176">
        <v>0.77400000000000002</v>
      </c>
    </row>
    <row r="62" spans="1:7">
      <c r="A62" s="175">
        <v>2</v>
      </c>
      <c r="B62" s="175">
        <v>1200</v>
      </c>
      <c r="C62" s="206" t="s">
        <v>111</v>
      </c>
      <c r="D62" s="176">
        <v>0.88500000000000001</v>
      </c>
      <c r="E62" s="176">
        <v>0.78500000000000003</v>
      </c>
      <c r="F62" s="173">
        <v>408.4</v>
      </c>
      <c r="G62" s="176">
        <v>0.78500000000000003</v>
      </c>
    </row>
    <row r="63" spans="1:7">
      <c r="A63" s="175">
        <v>3</v>
      </c>
      <c r="B63" s="175">
        <v>1200</v>
      </c>
      <c r="C63" s="206" t="s">
        <v>111</v>
      </c>
      <c r="D63" s="176">
        <v>0.89500000000000002</v>
      </c>
      <c r="E63" s="176">
        <v>0.80599999999999994</v>
      </c>
      <c r="F63" s="173">
        <v>593.45000000000005</v>
      </c>
      <c r="G63" s="176">
        <v>0.80599999999999994</v>
      </c>
    </row>
    <row r="64" spans="1:7">
      <c r="A64" s="175">
        <v>5</v>
      </c>
      <c r="B64" s="175">
        <v>1200</v>
      </c>
      <c r="C64" s="206" t="s">
        <v>111</v>
      </c>
      <c r="D64" s="176">
        <v>0.89500000000000002</v>
      </c>
      <c r="E64" s="176">
        <v>0.83200000000000007</v>
      </c>
      <c r="F64" s="173">
        <v>736.9</v>
      </c>
      <c r="G64" s="176">
        <v>0.83200000000000007</v>
      </c>
    </row>
    <row r="65" spans="1:7">
      <c r="A65" s="175">
        <v>7.5</v>
      </c>
      <c r="B65" s="175">
        <v>1200</v>
      </c>
      <c r="C65" s="206" t="s">
        <v>111</v>
      </c>
      <c r="D65" s="176">
        <v>0.91</v>
      </c>
      <c r="E65" s="176">
        <v>0.85299999999999998</v>
      </c>
      <c r="F65" s="173">
        <v>860.2</v>
      </c>
      <c r="G65" s="176">
        <v>0.85299999999999998</v>
      </c>
    </row>
    <row r="66" spans="1:7">
      <c r="A66" s="175">
        <v>10</v>
      </c>
      <c r="B66" s="175">
        <v>1200</v>
      </c>
      <c r="C66" s="206" t="s">
        <v>111</v>
      </c>
      <c r="D66" s="176">
        <v>0.91</v>
      </c>
      <c r="E66" s="176">
        <v>0.86299999999999999</v>
      </c>
      <c r="F66" s="173">
        <v>1129.75</v>
      </c>
      <c r="G66" s="176">
        <v>0.86299999999999999</v>
      </c>
    </row>
    <row r="67" spans="1:7">
      <c r="A67" s="175">
        <v>15</v>
      </c>
      <c r="B67" s="175">
        <v>1200</v>
      </c>
      <c r="C67" s="206" t="s">
        <v>111</v>
      </c>
      <c r="D67" s="176">
        <v>0.91700000000000004</v>
      </c>
      <c r="E67" s="176">
        <v>0.872</v>
      </c>
      <c r="F67" s="173">
        <v>1566.35</v>
      </c>
      <c r="G67" s="176">
        <v>0.872</v>
      </c>
    </row>
    <row r="68" spans="1:7">
      <c r="A68" s="175">
        <v>20</v>
      </c>
      <c r="B68" s="175">
        <v>1200</v>
      </c>
      <c r="C68" s="206" t="s">
        <v>111</v>
      </c>
      <c r="D68" s="176">
        <v>0.91700000000000004</v>
      </c>
      <c r="E68" s="176">
        <v>0.88099999999999989</v>
      </c>
      <c r="F68" s="173">
        <v>1803.4</v>
      </c>
      <c r="G68" s="176">
        <v>0.88099999999999989</v>
      </c>
    </row>
    <row r="69" spans="1:7">
      <c r="A69" s="175">
        <v>25</v>
      </c>
      <c r="B69" s="175">
        <v>1200</v>
      </c>
      <c r="C69" s="206" t="s">
        <v>111</v>
      </c>
      <c r="D69" s="176">
        <v>0.93</v>
      </c>
      <c r="E69" s="176">
        <v>0.88900000000000001</v>
      </c>
      <c r="F69" s="173">
        <v>2158.75</v>
      </c>
      <c r="G69" s="176">
        <v>0.88900000000000001</v>
      </c>
    </row>
    <row r="70" spans="1:7">
      <c r="A70" s="175">
        <v>30</v>
      </c>
      <c r="B70" s="175">
        <v>1200</v>
      </c>
      <c r="C70" s="206" t="s">
        <v>111</v>
      </c>
      <c r="D70" s="176">
        <v>0.93</v>
      </c>
      <c r="E70" s="176">
        <v>0.89400000000000002</v>
      </c>
      <c r="F70" s="173">
        <v>2356.8000000000002</v>
      </c>
      <c r="G70" s="176">
        <v>0.89400000000000002</v>
      </c>
    </row>
    <row r="71" spans="1:7">
      <c r="A71" s="175">
        <v>40</v>
      </c>
      <c r="B71" s="175">
        <v>1200</v>
      </c>
      <c r="C71" s="206" t="s">
        <v>111</v>
      </c>
      <c r="D71" s="176">
        <v>0.94099999999999995</v>
      </c>
      <c r="E71" s="176">
        <v>0.89700000000000002</v>
      </c>
      <c r="F71" s="173">
        <v>3316</v>
      </c>
      <c r="G71" s="176">
        <v>0.89700000000000002</v>
      </c>
    </row>
    <row r="72" spans="1:7">
      <c r="A72" s="175">
        <v>50</v>
      </c>
      <c r="B72" s="175">
        <v>1200</v>
      </c>
      <c r="C72" s="206" t="s">
        <v>111</v>
      </c>
      <c r="D72" s="176">
        <v>0.94099999999999995</v>
      </c>
      <c r="E72" s="176">
        <v>0.89900000000000002</v>
      </c>
      <c r="F72" s="173">
        <v>3651</v>
      </c>
      <c r="G72" s="176">
        <v>0.89900000000000002</v>
      </c>
    </row>
    <row r="73" spans="1:7">
      <c r="A73" s="175">
        <v>60</v>
      </c>
      <c r="B73" s="175">
        <v>1200</v>
      </c>
      <c r="C73" s="206" t="s">
        <v>111</v>
      </c>
      <c r="D73" s="176">
        <v>0.94499999999999995</v>
      </c>
      <c r="E73" s="176">
        <v>0.90400000000000003</v>
      </c>
      <c r="F73" s="173">
        <v>4203.75</v>
      </c>
      <c r="G73" s="176">
        <v>0.90400000000000003</v>
      </c>
    </row>
    <row r="74" spans="1:7">
      <c r="A74" s="175">
        <v>75</v>
      </c>
      <c r="B74" s="175">
        <v>1200</v>
      </c>
      <c r="C74" s="206" t="s">
        <v>111</v>
      </c>
      <c r="D74" s="176">
        <v>0.94499999999999995</v>
      </c>
      <c r="E74" s="176">
        <v>0.90900000000000003</v>
      </c>
      <c r="F74" s="173">
        <v>5024.5</v>
      </c>
      <c r="G74" s="176">
        <v>0.90900000000000003</v>
      </c>
    </row>
    <row r="75" spans="1:7">
      <c r="A75" s="175">
        <v>100</v>
      </c>
      <c r="B75" s="175">
        <v>1200</v>
      </c>
      <c r="C75" s="206" t="s">
        <v>111</v>
      </c>
      <c r="D75" s="176">
        <v>0.95</v>
      </c>
      <c r="E75" s="176">
        <v>0.90900000000000003</v>
      </c>
      <c r="F75" s="173">
        <v>7197.25</v>
      </c>
      <c r="G75" s="176">
        <v>0.90900000000000003</v>
      </c>
    </row>
    <row r="76" spans="1:7">
      <c r="A76" s="175">
        <v>125</v>
      </c>
      <c r="B76" s="175">
        <v>1200</v>
      </c>
      <c r="C76" s="206" t="s">
        <v>111</v>
      </c>
      <c r="D76" s="176">
        <v>0.95</v>
      </c>
      <c r="E76" s="176">
        <v>0.91299999999999992</v>
      </c>
      <c r="F76" s="173">
        <v>8244.2000000000007</v>
      </c>
      <c r="G76" s="176">
        <v>0.91299999999999992</v>
      </c>
    </row>
    <row r="77" spans="1:7">
      <c r="A77" s="175">
        <v>150</v>
      </c>
      <c r="B77" s="175">
        <v>1200</v>
      </c>
      <c r="C77" s="206" t="s">
        <v>111</v>
      </c>
      <c r="D77" s="176">
        <v>0.95799999999999996</v>
      </c>
      <c r="E77" s="176">
        <v>0.91700000000000004</v>
      </c>
      <c r="F77" s="173">
        <v>9028.35</v>
      </c>
      <c r="G77" s="176">
        <v>0.91700000000000004</v>
      </c>
    </row>
    <row r="78" spans="1:7">
      <c r="A78" s="197">
        <v>200</v>
      </c>
      <c r="B78" s="197">
        <v>1200</v>
      </c>
      <c r="C78" s="206" t="s">
        <v>111</v>
      </c>
      <c r="D78" s="198">
        <v>0.95799999999999996</v>
      </c>
      <c r="E78" s="198">
        <v>0.92500000000000004</v>
      </c>
      <c r="F78" s="173">
        <v>11508.55</v>
      </c>
      <c r="G78" s="176">
        <v>0.92500000000000004</v>
      </c>
    </row>
    <row r="79" spans="1:7">
      <c r="A79" s="175">
        <v>1</v>
      </c>
      <c r="B79" s="175">
        <v>1800</v>
      </c>
      <c r="C79" s="206" t="s">
        <v>111</v>
      </c>
      <c r="D79" s="199">
        <v>0.85499999999999998</v>
      </c>
      <c r="E79" s="199">
        <v>0.76300000000000001</v>
      </c>
      <c r="F79" s="173">
        <v>271.64999999999998</v>
      </c>
      <c r="G79" s="172">
        <v>0.76300000000000001</v>
      </c>
    </row>
    <row r="80" spans="1:7">
      <c r="A80" s="175">
        <v>1.5</v>
      </c>
      <c r="B80" s="175">
        <v>1800</v>
      </c>
      <c r="C80" s="206" t="s">
        <v>111</v>
      </c>
      <c r="D80" s="199">
        <v>0.86499999999999999</v>
      </c>
      <c r="E80" s="199">
        <v>0.77400000000000002</v>
      </c>
      <c r="F80" s="173">
        <v>342.95</v>
      </c>
      <c r="G80" s="176">
        <v>0.77400000000000002</v>
      </c>
    </row>
    <row r="81" spans="1:7">
      <c r="A81" s="175">
        <v>2</v>
      </c>
      <c r="B81" s="175">
        <v>1800</v>
      </c>
      <c r="C81" s="206" t="s">
        <v>111</v>
      </c>
      <c r="D81" s="199">
        <v>0.86499999999999999</v>
      </c>
      <c r="E81" s="199">
        <v>0.78500000000000003</v>
      </c>
      <c r="F81" s="173">
        <v>364.2</v>
      </c>
      <c r="G81" s="176">
        <v>0.78500000000000003</v>
      </c>
    </row>
    <row r="82" spans="1:7">
      <c r="A82" s="175">
        <v>3</v>
      </c>
      <c r="B82" s="175">
        <v>1800</v>
      </c>
      <c r="C82" s="206" t="s">
        <v>111</v>
      </c>
      <c r="D82" s="199">
        <v>0.89500000000000002</v>
      </c>
      <c r="E82" s="199">
        <v>0.80599999999999994</v>
      </c>
      <c r="F82" s="173">
        <v>390</v>
      </c>
      <c r="G82" s="176">
        <v>0.80599999999999994</v>
      </c>
    </row>
    <row r="83" spans="1:7">
      <c r="A83" s="175">
        <v>5</v>
      </c>
      <c r="B83" s="175">
        <v>1800</v>
      </c>
      <c r="C83" s="206" t="s">
        <v>111</v>
      </c>
      <c r="D83" s="199">
        <v>0.89500000000000002</v>
      </c>
      <c r="E83" s="199">
        <v>0.83200000000000007</v>
      </c>
      <c r="F83" s="173">
        <v>452.85</v>
      </c>
      <c r="G83" s="176">
        <v>0.83200000000000007</v>
      </c>
    </row>
    <row r="84" spans="1:7">
      <c r="A84" s="175">
        <v>7.5</v>
      </c>
      <c r="B84" s="175">
        <v>1800</v>
      </c>
      <c r="C84" s="206" t="s">
        <v>111</v>
      </c>
      <c r="D84" s="199">
        <v>0.91700000000000004</v>
      </c>
      <c r="E84" s="199">
        <v>0.85299999999999998</v>
      </c>
      <c r="F84" s="173">
        <v>621.65</v>
      </c>
      <c r="G84" s="176">
        <v>0.85299999999999998</v>
      </c>
    </row>
    <row r="85" spans="1:7">
      <c r="A85" s="175">
        <v>10</v>
      </c>
      <c r="B85" s="175">
        <v>1800</v>
      </c>
      <c r="C85" s="206" t="s">
        <v>111</v>
      </c>
      <c r="D85" s="199">
        <v>0.91700000000000004</v>
      </c>
      <c r="E85" s="199">
        <v>0.86299999999999999</v>
      </c>
      <c r="F85" s="173">
        <v>699.45</v>
      </c>
      <c r="G85" s="176">
        <v>0.86299999999999999</v>
      </c>
    </row>
    <row r="86" spans="1:7">
      <c r="A86" s="175">
        <v>15</v>
      </c>
      <c r="B86" s="175">
        <v>1800</v>
      </c>
      <c r="C86" s="206" t="s">
        <v>111</v>
      </c>
      <c r="D86" s="199">
        <v>0.92400000000000004</v>
      </c>
      <c r="E86" s="199">
        <v>0.872</v>
      </c>
      <c r="F86" s="173">
        <v>928.05</v>
      </c>
      <c r="G86" s="176">
        <v>0.872</v>
      </c>
    </row>
    <row r="87" spans="1:7">
      <c r="A87" s="175">
        <v>20</v>
      </c>
      <c r="B87" s="175">
        <v>1800</v>
      </c>
      <c r="C87" s="206" t="s">
        <v>111</v>
      </c>
      <c r="D87" s="199">
        <v>0.93</v>
      </c>
      <c r="E87" s="199">
        <v>0.88099999999999989</v>
      </c>
      <c r="F87" s="173">
        <v>1011.7</v>
      </c>
      <c r="G87" s="176">
        <v>0.88099999999999989</v>
      </c>
    </row>
    <row r="88" spans="1:7">
      <c r="A88" s="175">
        <v>25</v>
      </c>
      <c r="B88" s="175">
        <v>1800</v>
      </c>
      <c r="C88" s="206" t="s">
        <v>111</v>
      </c>
      <c r="D88" s="199">
        <v>0.93599999999999994</v>
      </c>
      <c r="E88" s="199">
        <v>0.88900000000000001</v>
      </c>
      <c r="F88" s="173">
        <v>1398.9</v>
      </c>
      <c r="G88" s="176">
        <v>0.88900000000000001</v>
      </c>
    </row>
    <row r="89" spans="1:7">
      <c r="A89" s="175">
        <v>30</v>
      </c>
      <c r="B89" s="175">
        <v>1800</v>
      </c>
      <c r="C89" s="206" t="s">
        <v>111</v>
      </c>
      <c r="D89" s="199">
        <v>0.93599999999999994</v>
      </c>
      <c r="E89" s="199">
        <v>0.89400000000000002</v>
      </c>
      <c r="F89" s="173">
        <v>1576.8</v>
      </c>
      <c r="G89" s="176">
        <v>0.89400000000000002</v>
      </c>
    </row>
    <row r="90" spans="1:7">
      <c r="A90" s="175">
        <v>40</v>
      </c>
      <c r="B90" s="175">
        <v>1800</v>
      </c>
      <c r="C90" s="206" t="s">
        <v>111</v>
      </c>
      <c r="D90" s="199">
        <v>0.94099999999999995</v>
      </c>
      <c r="E90" s="199">
        <v>0.89700000000000002</v>
      </c>
      <c r="F90" s="173">
        <v>2176.5500000000002</v>
      </c>
      <c r="G90" s="176">
        <v>0.89700000000000002</v>
      </c>
    </row>
    <row r="91" spans="1:7">
      <c r="A91" s="175">
        <v>50</v>
      </c>
      <c r="B91" s="175">
        <v>1800</v>
      </c>
      <c r="C91" s="206" t="s">
        <v>111</v>
      </c>
      <c r="D91" s="199">
        <v>0.94499999999999995</v>
      </c>
      <c r="E91" s="199">
        <v>0.89900000000000002</v>
      </c>
      <c r="F91" s="173">
        <v>2477.75</v>
      </c>
      <c r="G91" s="176">
        <v>0.89900000000000002</v>
      </c>
    </row>
    <row r="92" spans="1:7">
      <c r="A92" s="175">
        <v>60</v>
      </c>
      <c r="B92" s="175">
        <v>1800</v>
      </c>
      <c r="C92" s="206" t="s">
        <v>111</v>
      </c>
      <c r="D92" s="199">
        <v>0.95</v>
      </c>
      <c r="E92" s="199">
        <v>0.90400000000000003</v>
      </c>
      <c r="F92" s="173">
        <v>3366.55</v>
      </c>
      <c r="G92" s="176">
        <v>0.90400000000000003</v>
      </c>
    </row>
    <row r="93" spans="1:7">
      <c r="A93" s="175">
        <v>75</v>
      </c>
      <c r="B93" s="175">
        <v>1800</v>
      </c>
      <c r="C93" s="206" t="s">
        <v>111</v>
      </c>
      <c r="D93" s="199">
        <v>0.95400000000000007</v>
      </c>
      <c r="E93" s="199">
        <v>0.90900000000000003</v>
      </c>
      <c r="F93" s="173">
        <v>3843.45</v>
      </c>
      <c r="G93" s="176">
        <v>0.90900000000000003</v>
      </c>
    </row>
    <row r="94" spans="1:7">
      <c r="A94" s="175">
        <v>100</v>
      </c>
      <c r="B94" s="175">
        <v>1800</v>
      </c>
      <c r="C94" s="206" t="s">
        <v>111</v>
      </c>
      <c r="D94" s="199">
        <v>0.95400000000000007</v>
      </c>
      <c r="E94" s="199">
        <v>0.90900000000000003</v>
      </c>
      <c r="F94" s="173">
        <v>4687.6000000000004</v>
      </c>
      <c r="G94" s="176">
        <v>0.90900000000000003</v>
      </c>
    </row>
    <row r="95" spans="1:7">
      <c r="A95" s="175">
        <v>125</v>
      </c>
      <c r="B95" s="175">
        <v>1800</v>
      </c>
      <c r="C95" s="206" t="s">
        <v>111</v>
      </c>
      <c r="D95" s="199">
        <v>0.95400000000000007</v>
      </c>
      <c r="E95" s="199">
        <v>0.91299999999999992</v>
      </c>
      <c r="F95" s="173">
        <v>6874</v>
      </c>
      <c r="G95" s="176">
        <v>0.91299999999999992</v>
      </c>
    </row>
    <row r="96" spans="1:7">
      <c r="A96" s="175">
        <v>150</v>
      </c>
      <c r="B96" s="175">
        <v>1800</v>
      </c>
      <c r="C96" s="206" t="s">
        <v>111</v>
      </c>
      <c r="D96" s="199">
        <v>0.95799999999999996</v>
      </c>
      <c r="E96" s="199">
        <v>0.91700000000000004</v>
      </c>
      <c r="F96" s="173">
        <v>7723.15</v>
      </c>
      <c r="G96" s="176">
        <v>0.91700000000000004</v>
      </c>
    </row>
    <row r="97" spans="1:7">
      <c r="A97" s="197">
        <v>200</v>
      </c>
      <c r="B97" s="197">
        <v>1800</v>
      </c>
      <c r="C97" s="206" t="s">
        <v>111</v>
      </c>
      <c r="D97" s="199">
        <v>0.96200000000000008</v>
      </c>
      <c r="E97" s="199">
        <v>0.92500000000000004</v>
      </c>
      <c r="F97" s="173">
        <v>9316.1</v>
      </c>
      <c r="G97" s="176">
        <v>0.92500000000000004</v>
      </c>
    </row>
    <row r="98" spans="1:7">
      <c r="A98" s="175">
        <v>1</v>
      </c>
      <c r="B98" s="175">
        <v>3600</v>
      </c>
      <c r="C98" s="206" t="s">
        <v>111</v>
      </c>
      <c r="D98" s="200">
        <v>0.77</v>
      </c>
      <c r="E98" s="199">
        <v>0.76300000000000001</v>
      </c>
      <c r="F98" s="173">
        <v>252.15</v>
      </c>
      <c r="G98" s="172">
        <v>0.76300000000000001</v>
      </c>
    </row>
    <row r="99" spans="1:7">
      <c r="A99" s="175">
        <v>1.5</v>
      </c>
      <c r="B99" s="175">
        <v>3600</v>
      </c>
      <c r="C99" s="206" t="s">
        <v>111</v>
      </c>
      <c r="D99" s="200">
        <v>0.84</v>
      </c>
      <c r="E99" s="199">
        <v>0.77400000000000002</v>
      </c>
      <c r="F99" s="173">
        <v>301.35000000000002</v>
      </c>
      <c r="G99" s="176">
        <v>0.77400000000000002</v>
      </c>
    </row>
    <row r="100" spans="1:7">
      <c r="A100" s="175">
        <v>2</v>
      </c>
      <c r="B100" s="175">
        <v>3600</v>
      </c>
      <c r="C100" s="206" t="s">
        <v>111</v>
      </c>
      <c r="D100" s="200">
        <v>0.85499999999999998</v>
      </c>
      <c r="E100" s="199">
        <v>0.78500000000000003</v>
      </c>
      <c r="F100" s="173">
        <v>345.35</v>
      </c>
      <c r="G100" s="176">
        <v>0.78500000000000003</v>
      </c>
    </row>
    <row r="101" spans="1:7">
      <c r="A101" s="175">
        <v>3</v>
      </c>
      <c r="B101" s="175">
        <v>3600</v>
      </c>
      <c r="C101" s="206" t="s">
        <v>111</v>
      </c>
      <c r="D101" s="200">
        <v>0.86499999999999999</v>
      </c>
      <c r="E101" s="199">
        <v>0.80599999999999994</v>
      </c>
      <c r="F101" s="173">
        <v>400.4</v>
      </c>
      <c r="G101" s="176">
        <v>0.80599999999999994</v>
      </c>
    </row>
    <row r="102" spans="1:7">
      <c r="A102" s="175">
        <v>5</v>
      </c>
      <c r="B102" s="175">
        <v>3600</v>
      </c>
      <c r="C102" s="206" t="s">
        <v>111</v>
      </c>
      <c r="D102" s="200">
        <v>0.88500000000000001</v>
      </c>
      <c r="E102" s="199">
        <v>0.83200000000000007</v>
      </c>
      <c r="F102" s="173">
        <v>502.9</v>
      </c>
      <c r="G102" s="176">
        <v>0.83200000000000007</v>
      </c>
    </row>
    <row r="103" spans="1:7">
      <c r="A103" s="175">
        <v>7.5</v>
      </c>
      <c r="B103" s="175">
        <v>3600</v>
      </c>
      <c r="C103" s="206" t="s">
        <v>111</v>
      </c>
      <c r="D103" s="200">
        <v>0.89500000000000002</v>
      </c>
      <c r="E103" s="199">
        <v>0.85299999999999998</v>
      </c>
      <c r="F103" s="173">
        <v>643.1</v>
      </c>
      <c r="G103" s="176">
        <v>0.85299999999999998</v>
      </c>
    </row>
    <row r="104" spans="1:7">
      <c r="A104" s="175">
        <v>10</v>
      </c>
      <c r="B104" s="175">
        <v>3600</v>
      </c>
      <c r="C104" s="206" t="s">
        <v>111</v>
      </c>
      <c r="D104" s="200">
        <v>0.90200000000000002</v>
      </c>
      <c r="E104" s="199">
        <v>0.86299999999999999</v>
      </c>
      <c r="F104" s="173">
        <v>683.85</v>
      </c>
      <c r="G104" s="176">
        <v>0.86299999999999999</v>
      </c>
    </row>
    <row r="105" spans="1:7">
      <c r="A105" s="175">
        <v>15</v>
      </c>
      <c r="B105" s="175">
        <v>3600</v>
      </c>
      <c r="C105" s="206" t="s">
        <v>111</v>
      </c>
      <c r="D105" s="200">
        <v>0.91</v>
      </c>
      <c r="E105" s="199">
        <v>0.872</v>
      </c>
      <c r="F105" s="173">
        <v>914.4</v>
      </c>
      <c r="G105" s="176">
        <v>0.872</v>
      </c>
    </row>
    <row r="106" spans="1:7">
      <c r="A106" s="175">
        <v>20</v>
      </c>
      <c r="B106" s="175">
        <v>3600</v>
      </c>
      <c r="C106" s="206" t="s">
        <v>111</v>
      </c>
      <c r="D106" s="200">
        <v>0.91</v>
      </c>
      <c r="E106" s="199">
        <v>0.88099999999999989</v>
      </c>
      <c r="F106" s="173">
        <v>1143</v>
      </c>
      <c r="G106" s="176">
        <v>0.88099999999999989</v>
      </c>
    </row>
    <row r="107" spans="1:7">
      <c r="A107" s="175">
        <v>25</v>
      </c>
      <c r="B107" s="175">
        <v>3600</v>
      </c>
      <c r="C107" s="206" t="s">
        <v>111</v>
      </c>
      <c r="D107" s="200">
        <v>0.91700000000000004</v>
      </c>
      <c r="E107" s="199">
        <v>0.88900000000000001</v>
      </c>
      <c r="F107" s="173">
        <v>1336.5</v>
      </c>
      <c r="G107" s="176">
        <v>0.88900000000000001</v>
      </c>
    </row>
    <row r="108" spans="1:7">
      <c r="A108" s="175">
        <v>30</v>
      </c>
      <c r="B108" s="175">
        <v>3600</v>
      </c>
      <c r="C108" s="206" t="s">
        <v>111</v>
      </c>
      <c r="D108" s="200">
        <v>0.91700000000000004</v>
      </c>
      <c r="E108" s="199">
        <v>0.89400000000000002</v>
      </c>
      <c r="F108" s="173">
        <v>1598.25</v>
      </c>
      <c r="G108" s="176">
        <v>0.89400000000000002</v>
      </c>
    </row>
    <row r="109" spans="1:7">
      <c r="A109" s="175">
        <v>40</v>
      </c>
      <c r="B109" s="175">
        <v>3600</v>
      </c>
      <c r="C109" s="206" t="s">
        <v>111</v>
      </c>
      <c r="D109" s="200">
        <v>0.92400000000000004</v>
      </c>
      <c r="E109" s="199">
        <v>0.89700000000000002</v>
      </c>
      <c r="F109" s="173">
        <v>2117.4</v>
      </c>
      <c r="G109" s="176">
        <v>0.89700000000000002</v>
      </c>
    </row>
    <row r="110" spans="1:7">
      <c r="A110" s="175">
        <v>50</v>
      </c>
      <c r="B110" s="175">
        <v>3600</v>
      </c>
      <c r="C110" s="206" t="s">
        <v>111</v>
      </c>
      <c r="D110" s="200">
        <v>0.93</v>
      </c>
      <c r="E110" s="199">
        <v>0.89900000000000002</v>
      </c>
      <c r="F110" s="173">
        <v>2553.15</v>
      </c>
      <c r="G110" s="176">
        <v>0.89900000000000002</v>
      </c>
    </row>
    <row r="111" spans="1:7">
      <c r="A111" s="175">
        <v>60</v>
      </c>
      <c r="B111" s="175">
        <v>3600</v>
      </c>
      <c r="C111" s="206" t="s">
        <v>111</v>
      </c>
      <c r="D111" s="200">
        <v>0.93599999999999994</v>
      </c>
      <c r="E111" s="199">
        <v>0.90400000000000003</v>
      </c>
      <c r="F111" s="173">
        <v>3550.5</v>
      </c>
      <c r="G111" s="176">
        <v>0.90400000000000003</v>
      </c>
    </row>
    <row r="112" spans="1:7">
      <c r="A112" s="175">
        <v>75</v>
      </c>
      <c r="B112" s="175">
        <v>3600</v>
      </c>
      <c r="C112" s="206" t="s">
        <v>111</v>
      </c>
      <c r="D112" s="200">
        <v>0.93599999999999994</v>
      </c>
      <c r="E112" s="199">
        <v>0.90900000000000003</v>
      </c>
      <c r="F112" s="173">
        <v>4305.6000000000004</v>
      </c>
      <c r="G112" s="176">
        <v>0.90900000000000003</v>
      </c>
    </row>
    <row r="113" spans="1:7">
      <c r="A113" s="175">
        <v>100</v>
      </c>
      <c r="B113" s="175">
        <v>3600</v>
      </c>
      <c r="C113" s="206" t="s">
        <v>111</v>
      </c>
      <c r="D113" s="200">
        <v>0.94099999999999995</v>
      </c>
      <c r="E113" s="199">
        <v>0.90900000000000003</v>
      </c>
      <c r="F113" s="173">
        <v>5183.55</v>
      </c>
      <c r="G113" s="176">
        <v>0.90900000000000003</v>
      </c>
    </row>
    <row r="114" spans="1:7">
      <c r="A114" s="175">
        <v>125</v>
      </c>
      <c r="B114" s="175">
        <v>3600</v>
      </c>
      <c r="C114" s="206" t="s">
        <v>111</v>
      </c>
      <c r="D114" s="200">
        <v>0.95</v>
      </c>
      <c r="E114" s="199">
        <v>0.91299999999999992</v>
      </c>
      <c r="F114" s="173">
        <v>7033.25</v>
      </c>
      <c r="G114" s="176">
        <v>0.91299999999999992</v>
      </c>
    </row>
    <row r="115" spans="1:7">
      <c r="A115" s="175">
        <v>150</v>
      </c>
      <c r="B115" s="175">
        <v>3600</v>
      </c>
      <c r="C115" s="206" t="s">
        <v>111</v>
      </c>
      <c r="D115" s="200">
        <v>0.95</v>
      </c>
      <c r="E115" s="199">
        <v>0.91700000000000004</v>
      </c>
      <c r="F115" s="173">
        <v>8509.65</v>
      </c>
      <c r="G115" s="176">
        <v>0.91700000000000004</v>
      </c>
    </row>
    <row r="116" spans="1:7">
      <c r="A116" s="197">
        <v>200</v>
      </c>
      <c r="B116" s="197">
        <v>3600</v>
      </c>
      <c r="C116" s="206" t="s">
        <v>111</v>
      </c>
      <c r="D116" s="200">
        <v>0.95400000000000007</v>
      </c>
      <c r="E116" s="199">
        <v>0.92500000000000004</v>
      </c>
      <c r="F116" s="173">
        <v>10825.4</v>
      </c>
      <c r="G116" s="176">
        <v>0.92500000000000004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756"/>
  <sheetViews>
    <sheetView showGridLines="0" showRowColHeaders="0" zoomScaleNormal="100" zoomScalePageLayoutView="70" workbookViewId="0">
      <selection activeCell="I36" sqref="I36"/>
    </sheetView>
  </sheetViews>
  <sheetFormatPr defaultRowHeight="12.75"/>
  <cols>
    <col min="2" max="2" width="7.5703125" customWidth="1"/>
    <col min="4" max="4" width="9.7109375" customWidth="1"/>
    <col min="8" max="8" width="12.28515625" bestFit="1" customWidth="1"/>
    <col min="10" max="10" width="8.85546875" style="253"/>
    <col min="11" max="218" width="8.85546875" style="212"/>
  </cols>
  <sheetData>
    <row r="1" spans="1:218" ht="30">
      <c r="A1" s="240" t="s">
        <v>80</v>
      </c>
      <c r="B1" s="241"/>
      <c r="C1" s="241"/>
      <c r="D1" s="241"/>
      <c r="E1" s="241"/>
      <c r="F1" s="241"/>
      <c r="G1" s="241"/>
      <c r="H1" s="241"/>
      <c r="I1" s="241"/>
      <c r="J1" s="254"/>
    </row>
    <row r="2" spans="1:218" ht="20.25">
      <c r="A2" s="242" t="s">
        <v>149</v>
      </c>
      <c r="B2" s="241"/>
      <c r="C2" s="241"/>
      <c r="D2" s="241"/>
      <c r="E2" s="241"/>
      <c r="F2" s="241"/>
      <c r="G2" s="241"/>
      <c r="H2" s="241"/>
      <c r="I2" s="241"/>
      <c r="J2" s="254"/>
    </row>
    <row r="3" spans="1:218">
      <c r="A3" s="241"/>
      <c r="B3" s="241"/>
      <c r="C3" s="241"/>
      <c r="D3" s="241"/>
      <c r="E3" s="241"/>
      <c r="F3" s="241"/>
      <c r="G3" s="241"/>
      <c r="H3" s="241"/>
      <c r="I3" s="241"/>
      <c r="J3" s="254"/>
    </row>
    <row r="4" spans="1:218">
      <c r="A4" s="241"/>
      <c r="B4" s="241"/>
      <c r="C4" s="241"/>
      <c r="D4" s="241"/>
      <c r="E4" s="241"/>
      <c r="F4" s="241"/>
      <c r="G4" s="241"/>
      <c r="H4" s="241"/>
      <c r="I4" s="241"/>
      <c r="J4" s="254"/>
    </row>
    <row r="5" spans="1:218">
      <c r="A5" s="352" t="s">
        <v>154</v>
      </c>
      <c r="B5" s="352"/>
      <c r="C5" s="352"/>
      <c r="D5" s="352"/>
      <c r="E5" s="352"/>
      <c r="F5" s="352"/>
      <c r="G5" s="352"/>
      <c r="H5" s="352"/>
      <c r="I5" s="352"/>
      <c r="J5" s="352"/>
    </row>
    <row r="6" spans="1:218">
      <c r="A6" s="351" t="s">
        <v>83</v>
      </c>
      <c r="B6" s="351"/>
      <c r="C6" s="351" t="s">
        <v>150</v>
      </c>
      <c r="D6" s="351"/>
      <c r="E6" s="255" t="s">
        <v>145</v>
      </c>
      <c r="F6" s="255" t="s">
        <v>82</v>
      </c>
      <c r="G6" s="255" t="s">
        <v>152</v>
      </c>
      <c r="H6" s="255" t="s">
        <v>142</v>
      </c>
      <c r="I6" s="255" t="s">
        <v>151</v>
      </c>
      <c r="J6" s="256" t="s">
        <v>84</v>
      </c>
    </row>
    <row r="7" spans="1:218">
      <c r="A7" s="348"/>
      <c r="B7" s="348"/>
      <c r="C7" s="348"/>
      <c r="D7" s="348"/>
      <c r="E7" s="247"/>
      <c r="F7" s="247"/>
      <c r="G7" s="247"/>
      <c r="H7" s="247"/>
      <c r="I7" s="247"/>
      <c r="J7" s="257">
        <f>I7*5</f>
        <v>0</v>
      </c>
    </row>
    <row r="8" spans="1:218">
      <c r="A8" s="348"/>
      <c r="B8" s="348"/>
      <c r="C8" s="348"/>
      <c r="D8" s="348"/>
      <c r="E8" s="247"/>
      <c r="F8" s="247"/>
      <c r="G8" s="247"/>
      <c r="H8" s="247"/>
      <c r="I8" s="247"/>
      <c r="J8" s="257">
        <f t="shared" ref="J8:J12" si="0">I8*5</f>
        <v>0</v>
      </c>
    </row>
    <row r="9" spans="1:218">
      <c r="A9" s="348"/>
      <c r="B9" s="348"/>
      <c r="C9" s="348"/>
      <c r="D9" s="348"/>
      <c r="E9" s="247"/>
      <c r="F9" s="247"/>
      <c r="G9" s="247"/>
      <c r="H9" s="247"/>
      <c r="I9" s="247"/>
      <c r="J9" s="257">
        <f t="shared" si="0"/>
        <v>0</v>
      </c>
    </row>
    <row r="10" spans="1:218">
      <c r="A10" s="348"/>
      <c r="B10" s="348"/>
      <c r="C10" s="348"/>
      <c r="D10" s="348"/>
      <c r="E10" s="247"/>
      <c r="F10" s="247"/>
      <c r="G10" s="247"/>
      <c r="H10" s="247"/>
      <c r="I10" s="247"/>
      <c r="J10" s="257">
        <f t="shared" si="0"/>
        <v>0</v>
      </c>
    </row>
    <row r="11" spans="1:218">
      <c r="A11" s="348"/>
      <c r="B11" s="348"/>
      <c r="C11" s="348"/>
      <c r="D11" s="348"/>
      <c r="E11" s="247"/>
      <c r="F11" s="247"/>
      <c r="G11" s="247"/>
      <c r="H11" s="247"/>
      <c r="I11" s="247"/>
      <c r="J11" s="257">
        <f t="shared" si="0"/>
        <v>0</v>
      </c>
    </row>
    <row r="12" spans="1:218">
      <c r="A12" s="348"/>
      <c r="B12" s="348"/>
      <c r="C12" s="348"/>
      <c r="D12" s="348"/>
      <c r="E12" s="247"/>
      <c r="F12" s="247"/>
      <c r="G12" s="247"/>
      <c r="H12" s="247"/>
      <c r="I12" s="247"/>
      <c r="J12" s="257">
        <f t="shared" si="0"/>
        <v>0</v>
      </c>
    </row>
    <row r="13" spans="1:218" s="17" customFormat="1">
      <c r="A13" s="264"/>
      <c r="B13" s="264"/>
      <c r="C13" s="264"/>
      <c r="D13" s="264"/>
      <c r="E13" s="252"/>
      <c r="F13" s="252"/>
      <c r="G13" s="252"/>
      <c r="H13" s="252"/>
      <c r="I13" s="252"/>
      <c r="J13" s="259">
        <f>SUM(J7:J12)</f>
        <v>0</v>
      </c>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c r="CV13" s="212"/>
      <c r="CW13" s="212"/>
      <c r="CX13" s="212"/>
      <c r="CY13" s="212"/>
      <c r="CZ13" s="212"/>
      <c r="DA13" s="212"/>
      <c r="DB13" s="212"/>
      <c r="DC13" s="212"/>
      <c r="DD13" s="212"/>
      <c r="DE13" s="212"/>
      <c r="DF13" s="212"/>
      <c r="DG13" s="212"/>
      <c r="DH13" s="212"/>
      <c r="DI13" s="212"/>
      <c r="DJ13" s="212"/>
      <c r="DK13" s="212"/>
      <c r="DL13" s="212"/>
      <c r="DM13" s="212"/>
      <c r="DN13" s="212"/>
      <c r="DO13" s="212"/>
      <c r="DP13" s="212"/>
      <c r="DQ13" s="212"/>
      <c r="DR13" s="212"/>
      <c r="DS13" s="212"/>
      <c r="DT13" s="212"/>
      <c r="DU13" s="212"/>
      <c r="DV13" s="212"/>
      <c r="DW13" s="212"/>
      <c r="DX13" s="212"/>
      <c r="DY13" s="212"/>
      <c r="DZ13" s="212"/>
      <c r="EA13" s="212"/>
      <c r="EB13" s="212"/>
      <c r="EC13" s="212"/>
      <c r="ED13" s="212"/>
      <c r="EE13" s="212"/>
      <c r="EF13" s="212"/>
      <c r="EG13" s="212"/>
      <c r="EH13" s="212"/>
      <c r="EI13" s="212"/>
      <c r="EJ13" s="212"/>
      <c r="EK13" s="212"/>
      <c r="EL13" s="212"/>
      <c r="EM13" s="212"/>
      <c r="EN13" s="212"/>
      <c r="EO13" s="212"/>
      <c r="EP13" s="212"/>
      <c r="EQ13" s="212"/>
      <c r="ER13" s="212"/>
      <c r="ES13" s="212"/>
      <c r="ET13" s="212"/>
      <c r="EU13" s="212"/>
      <c r="EV13" s="212"/>
      <c r="EW13" s="212"/>
      <c r="EX13" s="212"/>
      <c r="EY13" s="212"/>
      <c r="EZ13" s="212"/>
      <c r="FA13" s="212"/>
      <c r="FB13" s="212"/>
      <c r="FC13" s="212"/>
      <c r="FD13" s="212"/>
      <c r="FE13" s="212"/>
      <c r="FF13" s="212"/>
      <c r="FG13" s="212"/>
      <c r="FH13" s="212"/>
      <c r="FI13" s="212"/>
      <c r="FJ13" s="212"/>
      <c r="FK13" s="212"/>
      <c r="FL13" s="212"/>
      <c r="FM13" s="212"/>
      <c r="FN13" s="212"/>
      <c r="FO13" s="212"/>
      <c r="FP13" s="212"/>
      <c r="FQ13" s="212"/>
      <c r="FR13" s="212"/>
      <c r="FS13" s="212"/>
      <c r="FT13" s="212"/>
      <c r="FU13" s="212"/>
      <c r="FV13" s="212"/>
      <c r="FW13" s="212"/>
      <c r="FX13" s="212"/>
      <c r="FY13" s="212"/>
      <c r="FZ13" s="212"/>
      <c r="GA13" s="212"/>
      <c r="GB13" s="212"/>
      <c r="GC13" s="212"/>
      <c r="GD13" s="212"/>
      <c r="GE13" s="212"/>
      <c r="GF13" s="212"/>
      <c r="GG13" s="212"/>
      <c r="GH13" s="212"/>
      <c r="GI13" s="212"/>
      <c r="GJ13" s="212"/>
      <c r="GK13" s="212"/>
      <c r="GL13" s="212"/>
      <c r="GM13" s="212"/>
      <c r="GN13" s="212"/>
      <c r="GO13" s="212"/>
      <c r="GP13" s="212"/>
      <c r="GQ13" s="212"/>
      <c r="GR13" s="212"/>
      <c r="GS13" s="212"/>
      <c r="GT13" s="212"/>
      <c r="GU13" s="212"/>
      <c r="GV13" s="212"/>
      <c r="GW13" s="212"/>
      <c r="GX13" s="212"/>
      <c r="GY13" s="212"/>
      <c r="GZ13" s="212"/>
      <c r="HA13" s="212"/>
      <c r="HB13" s="212"/>
      <c r="HC13" s="212"/>
      <c r="HD13" s="212"/>
      <c r="HE13" s="212"/>
      <c r="HF13" s="212"/>
      <c r="HG13" s="212"/>
      <c r="HH13" s="212"/>
      <c r="HI13" s="212"/>
      <c r="HJ13" s="212"/>
    </row>
    <row r="14" spans="1:218" s="17" customFormat="1">
      <c r="A14" s="258"/>
      <c r="B14" s="258"/>
      <c r="C14" s="258"/>
      <c r="D14" s="258"/>
      <c r="E14" s="250"/>
      <c r="F14" s="250"/>
      <c r="G14" s="250"/>
      <c r="H14" s="250"/>
      <c r="I14" s="250"/>
      <c r="J14" s="260"/>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2"/>
      <c r="CL14" s="212"/>
      <c r="CM14" s="212"/>
      <c r="CN14" s="212"/>
      <c r="CO14" s="212"/>
      <c r="CP14" s="212"/>
      <c r="CQ14" s="212"/>
      <c r="CR14" s="212"/>
      <c r="CS14" s="212"/>
      <c r="CT14" s="212"/>
      <c r="CU14" s="212"/>
      <c r="CV14" s="212"/>
      <c r="CW14" s="212"/>
      <c r="CX14" s="212"/>
      <c r="CY14" s="212"/>
      <c r="CZ14" s="212"/>
      <c r="DA14" s="212"/>
      <c r="DB14" s="212"/>
      <c r="DC14" s="212"/>
      <c r="DD14" s="212"/>
      <c r="DE14" s="212"/>
      <c r="DF14" s="212"/>
      <c r="DG14" s="212"/>
      <c r="DH14" s="212"/>
      <c r="DI14" s="212"/>
      <c r="DJ14" s="212"/>
      <c r="DK14" s="212"/>
      <c r="DL14" s="212"/>
      <c r="DM14" s="212"/>
      <c r="DN14" s="212"/>
      <c r="DO14" s="212"/>
      <c r="DP14" s="212"/>
      <c r="DQ14" s="212"/>
      <c r="DR14" s="212"/>
      <c r="DS14" s="212"/>
      <c r="DT14" s="212"/>
      <c r="DU14" s="212"/>
      <c r="DV14" s="212"/>
      <c r="DW14" s="212"/>
      <c r="DX14" s="212"/>
      <c r="DY14" s="212"/>
      <c r="DZ14" s="212"/>
      <c r="EA14" s="212"/>
      <c r="EB14" s="212"/>
      <c r="EC14" s="212"/>
      <c r="ED14" s="212"/>
      <c r="EE14" s="212"/>
      <c r="EF14" s="212"/>
      <c r="EG14" s="212"/>
      <c r="EH14" s="212"/>
      <c r="EI14" s="212"/>
      <c r="EJ14" s="212"/>
      <c r="EK14" s="212"/>
      <c r="EL14" s="212"/>
      <c r="EM14" s="212"/>
      <c r="EN14" s="212"/>
      <c r="EO14" s="212"/>
      <c r="EP14" s="212"/>
      <c r="EQ14" s="212"/>
      <c r="ER14" s="212"/>
      <c r="ES14" s="212"/>
      <c r="ET14" s="212"/>
      <c r="EU14" s="212"/>
      <c r="EV14" s="212"/>
      <c r="EW14" s="212"/>
      <c r="EX14" s="212"/>
      <c r="EY14" s="212"/>
      <c r="EZ14" s="212"/>
      <c r="FA14" s="212"/>
      <c r="FB14" s="212"/>
      <c r="FC14" s="212"/>
      <c r="FD14" s="212"/>
      <c r="FE14" s="212"/>
      <c r="FF14" s="212"/>
      <c r="FG14" s="212"/>
      <c r="FH14" s="212"/>
      <c r="FI14" s="212"/>
      <c r="FJ14" s="212"/>
      <c r="FK14" s="212"/>
      <c r="FL14" s="212"/>
      <c r="FM14" s="212"/>
      <c r="FN14" s="212"/>
      <c r="FO14" s="212"/>
      <c r="FP14" s="212"/>
      <c r="FQ14" s="212"/>
      <c r="FR14" s="212"/>
      <c r="FS14" s="212"/>
      <c r="FT14" s="212"/>
      <c r="FU14" s="212"/>
      <c r="FV14" s="212"/>
      <c r="FW14" s="212"/>
      <c r="FX14" s="212"/>
      <c r="FY14" s="212"/>
      <c r="FZ14" s="212"/>
      <c r="GA14" s="212"/>
      <c r="GB14" s="212"/>
      <c r="GC14" s="212"/>
      <c r="GD14" s="212"/>
      <c r="GE14" s="212"/>
      <c r="GF14" s="212"/>
      <c r="GG14" s="212"/>
      <c r="GH14" s="212"/>
      <c r="GI14" s="212"/>
      <c r="GJ14" s="212"/>
      <c r="GK14" s="212"/>
      <c r="GL14" s="212"/>
      <c r="GM14" s="212"/>
      <c r="GN14" s="212"/>
      <c r="GO14" s="212"/>
      <c r="GP14" s="212"/>
      <c r="GQ14" s="212"/>
      <c r="GR14" s="212"/>
      <c r="GS14" s="212"/>
      <c r="GT14" s="212"/>
      <c r="GU14" s="212"/>
      <c r="GV14" s="212"/>
      <c r="GW14" s="212"/>
      <c r="GX14" s="212"/>
      <c r="GY14" s="212"/>
      <c r="GZ14" s="212"/>
      <c r="HA14" s="212"/>
      <c r="HB14" s="212"/>
      <c r="HC14" s="212"/>
      <c r="HD14" s="212"/>
      <c r="HE14" s="212"/>
      <c r="HF14" s="212"/>
      <c r="HG14" s="212"/>
      <c r="HH14" s="212"/>
      <c r="HI14" s="212"/>
      <c r="HJ14" s="212"/>
    </row>
    <row r="15" spans="1:218" s="17" customFormat="1">
      <c r="A15" s="352" t="s">
        <v>153</v>
      </c>
      <c r="B15" s="352"/>
      <c r="C15" s="352"/>
      <c r="D15" s="352"/>
      <c r="E15" s="352"/>
      <c r="F15" s="352"/>
      <c r="G15" s="352"/>
      <c r="H15" s="352"/>
      <c r="I15" s="352"/>
      <c r="J15" s="35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c r="CT15" s="212"/>
      <c r="CU15" s="212"/>
      <c r="CV15" s="212"/>
      <c r="CW15" s="212"/>
      <c r="CX15" s="212"/>
      <c r="CY15" s="212"/>
      <c r="CZ15" s="212"/>
      <c r="DA15" s="212"/>
      <c r="DB15" s="212"/>
      <c r="DC15" s="212"/>
      <c r="DD15" s="212"/>
      <c r="DE15" s="212"/>
      <c r="DF15" s="212"/>
      <c r="DG15" s="212"/>
      <c r="DH15" s="212"/>
      <c r="DI15" s="212"/>
      <c r="DJ15" s="212"/>
      <c r="DK15" s="212"/>
      <c r="DL15" s="212"/>
      <c r="DM15" s="212"/>
      <c r="DN15" s="212"/>
      <c r="DO15" s="212"/>
      <c r="DP15" s="212"/>
      <c r="DQ15" s="212"/>
      <c r="DR15" s="212"/>
      <c r="DS15" s="212"/>
      <c r="DT15" s="212"/>
      <c r="DU15" s="212"/>
      <c r="DV15" s="212"/>
      <c r="DW15" s="212"/>
      <c r="DX15" s="212"/>
      <c r="DY15" s="212"/>
      <c r="DZ15" s="212"/>
      <c r="EA15" s="212"/>
      <c r="EB15" s="212"/>
      <c r="EC15" s="212"/>
      <c r="ED15" s="212"/>
      <c r="EE15" s="212"/>
      <c r="EF15" s="212"/>
      <c r="EG15" s="212"/>
      <c r="EH15" s="212"/>
      <c r="EI15" s="212"/>
      <c r="EJ15" s="212"/>
      <c r="EK15" s="212"/>
      <c r="EL15" s="212"/>
      <c r="EM15" s="212"/>
      <c r="EN15" s="212"/>
      <c r="EO15" s="212"/>
      <c r="EP15" s="212"/>
      <c r="EQ15" s="212"/>
      <c r="ER15" s="212"/>
      <c r="ES15" s="212"/>
      <c r="ET15" s="212"/>
      <c r="EU15" s="212"/>
      <c r="EV15" s="212"/>
      <c r="EW15" s="212"/>
      <c r="EX15" s="212"/>
      <c r="EY15" s="212"/>
      <c r="EZ15" s="212"/>
      <c r="FA15" s="212"/>
      <c r="FB15" s="212"/>
      <c r="FC15" s="212"/>
      <c r="FD15" s="212"/>
      <c r="FE15" s="212"/>
      <c r="FF15" s="212"/>
      <c r="FG15" s="212"/>
      <c r="FH15" s="212"/>
      <c r="FI15" s="212"/>
      <c r="FJ15" s="212"/>
      <c r="FK15" s="212"/>
      <c r="FL15" s="212"/>
      <c r="FM15" s="212"/>
      <c r="FN15" s="212"/>
      <c r="FO15" s="212"/>
      <c r="FP15" s="212"/>
      <c r="FQ15" s="212"/>
      <c r="FR15" s="212"/>
      <c r="FS15" s="212"/>
      <c r="FT15" s="212"/>
      <c r="FU15" s="212"/>
      <c r="FV15" s="212"/>
      <c r="FW15" s="212"/>
      <c r="FX15" s="212"/>
      <c r="FY15" s="212"/>
      <c r="FZ15" s="212"/>
      <c r="GA15" s="212"/>
      <c r="GB15" s="212"/>
      <c r="GC15" s="212"/>
      <c r="GD15" s="212"/>
      <c r="GE15" s="212"/>
      <c r="GF15" s="212"/>
      <c r="GG15" s="212"/>
      <c r="GH15" s="212"/>
      <c r="GI15" s="212"/>
      <c r="GJ15" s="212"/>
      <c r="GK15" s="212"/>
      <c r="GL15" s="212"/>
      <c r="GM15" s="212"/>
      <c r="GN15" s="212"/>
      <c r="GO15" s="212"/>
      <c r="GP15" s="212"/>
      <c r="GQ15" s="212"/>
      <c r="GR15" s="212"/>
      <c r="GS15" s="212"/>
      <c r="GT15" s="212"/>
      <c r="GU15" s="212"/>
      <c r="GV15" s="212"/>
      <c r="GW15" s="212"/>
      <c r="GX15" s="212"/>
      <c r="GY15" s="212"/>
      <c r="GZ15" s="212"/>
      <c r="HA15" s="212"/>
      <c r="HB15" s="212"/>
      <c r="HC15" s="212"/>
      <c r="HD15" s="212"/>
      <c r="HE15" s="212"/>
      <c r="HF15" s="212"/>
      <c r="HG15" s="212"/>
      <c r="HH15" s="212"/>
      <c r="HI15" s="212"/>
      <c r="HJ15" s="212"/>
    </row>
    <row r="16" spans="1:218" s="17" customFormat="1">
      <c r="A16" s="351" t="s">
        <v>83</v>
      </c>
      <c r="B16" s="351"/>
      <c r="C16" s="351" t="s">
        <v>150</v>
      </c>
      <c r="D16" s="351"/>
      <c r="E16" s="255" t="s">
        <v>145</v>
      </c>
      <c r="F16" s="255" t="s">
        <v>82</v>
      </c>
      <c r="G16" s="255" t="s">
        <v>152</v>
      </c>
      <c r="H16" s="255" t="s">
        <v>142</v>
      </c>
      <c r="I16" s="255" t="s">
        <v>151</v>
      </c>
      <c r="J16" s="256" t="s">
        <v>84</v>
      </c>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c r="EI16" s="212"/>
      <c r="EJ16" s="212"/>
      <c r="EK16" s="212"/>
      <c r="EL16" s="212"/>
      <c r="EM16" s="212"/>
      <c r="EN16" s="212"/>
      <c r="EO16" s="212"/>
      <c r="EP16" s="212"/>
      <c r="EQ16" s="212"/>
      <c r="ER16" s="212"/>
      <c r="ES16" s="212"/>
      <c r="ET16" s="212"/>
      <c r="EU16" s="212"/>
      <c r="EV16" s="212"/>
      <c r="EW16" s="212"/>
      <c r="EX16" s="212"/>
      <c r="EY16" s="212"/>
      <c r="EZ16" s="212"/>
      <c r="FA16" s="212"/>
      <c r="FB16" s="212"/>
      <c r="FC16" s="212"/>
      <c r="FD16" s="212"/>
      <c r="FE16" s="212"/>
      <c r="FF16" s="212"/>
      <c r="FG16" s="212"/>
      <c r="FH16" s="212"/>
      <c r="FI16" s="212"/>
      <c r="FJ16" s="212"/>
      <c r="FK16" s="212"/>
      <c r="FL16" s="212"/>
      <c r="FM16" s="212"/>
      <c r="FN16" s="212"/>
      <c r="FO16" s="212"/>
      <c r="FP16" s="212"/>
      <c r="FQ16" s="212"/>
      <c r="FR16" s="212"/>
      <c r="FS16" s="212"/>
      <c r="FT16" s="212"/>
      <c r="FU16" s="212"/>
      <c r="FV16" s="212"/>
      <c r="FW16" s="212"/>
      <c r="FX16" s="212"/>
      <c r="FY16" s="212"/>
      <c r="FZ16" s="212"/>
      <c r="GA16" s="212"/>
      <c r="GB16" s="212"/>
      <c r="GC16" s="212"/>
      <c r="GD16" s="212"/>
      <c r="GE16" s="212"/>
      <c r="GF16" s="212"/>
      <c r="GG16" s="212"/>
      <c r="GH16" s="212"/>
      <c r="GI16" s="212"/>
      <c r="GJ16" s="212"/>
      <c r="GK16" s="212"/>
      <c r="GL16" s="212"/>
      <c r="GM16" s="212"/>
      <c r="GN16" s="212"/>
      <c r="GO16" s="212"/>
      <c r="GP16" s="212"/>
      <c r="GQ16" s="212"/>
      <c r="GR16" s="212"/>
      <c r="GS16" s="212"/>
      <c r="GT16" s="212"/>
      <c r="GU16" s="212"/>
      <c r="GV16" s="212"/>
      <c r="GW16" s="212"/>
      <c r="GX16" s="212"/>
      <c r="GY16" s="212"/>
      <c r="GZ16" s="212"/>
      <c r="HA16" s="212"/>
      <c r="HB16" s="212"/>
      <c r="HC16" s="212"/>
      <c r="HD16" s="212"/>
      <c r="HE16" s="212"/>
      <c r="HF16" s="212"/>
      <c r="HG16" s="212"/>
      <c r="HH16" s="212"/>
      <c r="HI16" s="212"/>
      <c r="HJ16" s="212"/>
    </row>
    <row r="17" spans="1:218" s="17" customFormat="1">
      <c r="A17" s="348"/>
      <c r="B17" s="348"/>
      <c r="C17" s="348"/>
      <c r="D17" s="348"/>
      <c r="E17" s="247"/>
      <c r="F17" s="247"/>
      <c r="G17" s="247"/>
      <c r="H17" s="247"/>
      <c r="I17" s="247"/>
      <c r="J17" s="257">
        <f>I17*10</f>
        <v>0</v>
      </c>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2"/>
      <c r="DI17" s="212"/>
      <c r="DJ17" s="212"/>
      <c r="DK17" s="212"/>
      <c r="DL17" s="212"/>
      <c r="DM17" s="212"/>
      <c r="DN17" s="212"/>
      <c r="DO17" s="212"/>
      <c r="DP17" s="212"/>
      <c r="DQ17" s="212"/>
      <c r="DR17" s="212"/>
      <c r="DS17" s="212"/>
      <c r="DT17" s="212"/>
      <c r="DU17" s="212"/>
      <c r="DV17" s="212"/>
      <c r="DW17" s="212"/>
      <c r="DX17" s="212"/>
      <c r="DY17" s="212"/>
      <c r="DZ17" s="212"/>
      <c r="EA17" s="212"/>
      <c r="EB17" s="212"/>
      <c r="EC17" s="212"/>
      <c r="ED17" s="212"/>
      <c r="EE17" s="212"/>
      <c r="EF17" s="212"/>
      <c r="EG17" s="212"/>
      <c r="EH17" s="212"/>
      <c r="EI17" s="212"/>
      <c r="EJ17" s="212"/>
      <c r="EK17" s="212"/>
      <c r="EL17" s="212"/>
      <c r="EM17" s="212"/>
      <c r="EN17" s="212"/>
      <c r="EO17" s="212"/>
      <c r="EP17" s="212"/>
      <c r="EQ17" s="212"/>
      <c r="ER17" s="212"/>
      <c r="ES17" s="212"/>
      <c r="ET17" s="212"/>
      <c r="EU17" s="212"/>
      <c r="EV17" s="212"/>
      <c r="EW17" s="212"/>
      <c r="EX17" s="212"/>
      <c r="EY17" s="212"/>
      <c r="EZ17" s="212"/>
      <c r="FA17" s="212"/>
      <c r="FB17" s="212"/>
      <c r="FC17" s="212"/>
      <c r="FD17" s="212"/>
      <c r="FE17" s="212"/>
      <c r="FF17" s="212"/>
      <c r="FG17" s="212"/>
      <c r="FH17" s="212"/>
      <c r="FI17" s="212"/>
      <c r="FJ17" s="212"/>
      <c r="FK17" s="212"/>
      <c r="FL17" s="212"/>
      <c r="FM17" s="212"/>
      <c r="FN17" s="212"/>
      <c r="FO17" s="212"/>
      <c r="FP17" s="212"/>
      <c r="FQ17" s="212"/>
      <c r="FR17" s="212"/>
      <c r="FS17" s="212"/>
      <c r="FT17" s="212"/>
      <c r="FU17" s="212"/>
      <c r="FV17" s="212"/>
      <c r="FW17" s="212"/>
      <c r="FX17" s="212"/>
      <c r="FY17" s="212"/>
      <c r="FZ17" s="212"/>
      <c r="GA17" s="212"/>
      <c r="GB17" s="212"/>
      <c r="GC17" s="212"/>
      <c r="GD17" s="212"/>
      <c r="GE17" s="212"/>
      <c r="GF17" s="212"/>
      <c r="GG17" s="212"/>
      <c r="GH17" s="212"/>
      <c r="GI17" s="212"/>
      <c r="GJ17" s="212"/>
      <c r="GK17" s="212"/>
      <c r="GL17" s="212"/>
      <c r="GM17" s="212"/>
      <c r="GN17" s="212"/>
      <c r="GO17" s="212"/>
      <c r="GP17" s="212"/>
      <c r="GQ17" s="212"/>
      <c r="GR17" s="212"/>
      <c r="GS17" s="212"/>
      <c r="GT17" s="212"/>
      <c r="GU17" s="212"/>
      <c r="GV17" s="212"/>
      <c r="GW17" s="212"/>
      <c r="GX17" s="212"/>
      <c r="GY17" s="212"/>
      <c r="GZ17" s="212"/>
      <c r="HA17" s="212"/>
      <c r="HB17" s="212"/>
      <c r="HC17" s="212"/>
      <c r="HD17" s="212"/>
      <c r="HE17" s="212"/>
      <c r="HF17" s="212"/>
      <c r="HG17" s="212"/>
      <c r="HH17" s="212"/>
      <c r="HI17" s="212"/>
      <c r="HJ17" s="212"/>
    </row>
    <row r="18" spans="1:218" s="17" customFormat="1">
      <c r="A18" s="348"/>
      <c r="B18" s="348"/>
      <c r="C18" s="348"/>
      <c r="D18" s="348"/>
      <c r="E18" s="247"/>
      <c r="F18" s="247"/>
      <c r="G18" s="247"/>
      <c r="H18" s="247"/>
      <c r="I18" s="247"/>
      <c r="J18" s="257">
        <f t="shared" ref="J18:J22" si="1">I18*10</f>
        <v>0</v>
      </c>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212"/>
      <c r="CB18" s="212"/>
      <c r="CC18" s="212"/>
      <c r="CD18" s="212"/>
      <c r="CE18" s="212"/>
      <c r="CF18" s="212"/>
      <c r="CG18" s="212"/>
      <c r="CH18" s="212"/>
      <c r="CI18" s="212"/>
      <c r="CJ18" s="212"/>
      <c r="CK18" s="212"/>
      <c r="CL18" s="212"/>
      <c r="CM18" s="212"/>
      <c r="CN18" s="212"/>
      <c r="CO18" s="212"/>
      <c r="CP18" s="212"/>
      <c r="CQ18" s="212"/>
      <c r="CR18" s="212"/>
      <c r="CS18" s="212"/>
      <c r="CT18" s="212"/>
      <c r="CU18" s="212"/>
      <c r="CV18" s="212"/>
      <c r="CW18" s="212"/>
      <c r="CX18" s="212"/>
      <c r="CY18" s="212"/>
      <c r="CZ18" s="212"/>
      <c r="DA18" s="212"/>
      <c r="DB18" s="212"/>
      <c r="DC18" s="212"/>
      <c r="DD18" s="212"/>
      <c r="DE18" s="212"/>
      <c r="DF18" s="212"/>
      <c r="DG18" s="212"/>
      <c r="DH18" s="212"/>
      <c r="DI18" s="212"/>
      <c r="DJ18" s="212"/>
      <c r="DK18" s="212"/>
      <c r="DL18" s="212"/>
      <c r="DM18" s="212"/>
      <c r="DN18" s="212"/>
      <c r="DO18" s="212"/>
      <c r="DP18" s="212"/>
      <c r="DQ18" s="212"/>
      <c r="DR18" s="212"/>
      <c r="DS18" s="212"/>
      <c r="DT18" s="212"/>
      <c r="DU18" s="212"/>
      <c r="DV18" s="212"/>
      <c r="DW18" s="212"/>
      <c r="DX18" s="212"/>
      <c r="DY18" s="212"/>
      <c r="DZ18" s="212"/>
      <c r="EA18" s="212"/>
      <c r="EB18" s="212"/>
      <c r="EC18" s="212"/>
      <c r="ED18" s="212"/>
      <c r="EE18" s="212"/>
      <c r="EF18" s="212"/>
      <c r="EG18" s="212"/>
      <c r="EH18" s="212"/>
      <c r="EI18" s="212"/>
      <c r="EJ18" s="212"/>
      <c r="EK18" s="212"/>
      <c r="EL18" s="212"/>
      <c r="EM18" s="212"/>
      <c r="EN18" s="212"/>
      <c r="EO18" s="212"/>
      <c r="EP18" s="212"/>
      <c r="EQ18" s="212"/>
      <c r="ER18" s="212"/>
      <c r="ES18" s="212"/>
      <c r="ET18" s="212"/>
      <c r="EU18" s="212"/>
      <c r="EV18" s="212"/>
      <c r="EW18" s="212"/>
      <c r="EX18" s="212"/>
      <c r="EY18" s="212"/>
      <c r="EZ18" s="212"/>
      <c r="FA18" s="212"/>
      <c r="FB18" s="212"/>
      <c r="FC18" s="212"/>
      <c r="FD18" s="212"/>
      <c r="FE18" s="212"/>
      <c r="FF18" s="212"/>
      <c r="FG18" s="212"/>
      <c r="FH18" s="212"/>
      <c r="FI18" s="212"/>
      <c r="FJ18" s="212"/>
      <c r="FK18" s="212"/>
      <c r="FL18" s="212"/>
      <c r="FM18" s="212"/>
      <c r="FN18" s="212"/>
      <c r="FO18" s="212"/>
      <c r="FP18" s="212"/>
      <c r="FQ18" s="212"/>
      <c r="FR18" s="212"/>
      <c r="FS18" s="212"/>
      <c r="FT18" s="212"/>
      <c r="FU18" s="212"/>
      <c r="FV18" s="212"/>
      <c r="FW18" s="212"/>
      <c r="FX18" s="212"/>
      <c r="FY18" s="212"/>
      <c r="FZ18" s="212"/>
      <c r="GA18" s="212"/>
      <c r="GB18" s="212"/>
      <c r="GC18" s="212"/>
      <c r="GD18" s="212"/>
      <c r="GE18" s="212"/>
      <c r="GF18" s="212"/>
      <c r="GG18" s="212"/>
      <c r="GH18" s="212"/>
      <c r="GI18" s="212"/>
      <c r="GJ18" s="212"/>
      <c r="GK18" s="212"/>
      <c r="GL18" s="212"/>
      <c r="GM18" s="212"/>
      <c r="GN18" s="212"/>
      <c r="GO18" s="212"/>
      <c r="GP18" s="212"/>
      <c r="GQ18" s="212"/>
      <c r="GR18" s="212"/>
      <c r="GS18" s="212"/>
      <c r="GT18" s="212"/>
      <c r="GU18" s="212"/>
      <c r="GV18" s="212"/>
      <c r="GW18" s="212"/>
      <c r="GX18" s="212"/>
      <c r="GY18" s="212"/>
      <c r="GZ18" s="212"/>
      <c r="HA18" s="212"/>
      <c r="HB18" s="212"/>
      <c r="HC18" s="212"/>
      <c r="HD18" s="212"/>
      <c r="HE18" s="212"/>
      <c r="HF18" s="212"/>
      <c r="HG18" s="212"/>
      <c r="HH18" s="212"/>
      <c r="HI18" s="212"/>
      <c r="HJ18" s="212"/>
    </row>
    <row r="19" spans="1:218" s="17" customFormat="1">
      <c r="A19" s="348"/>
      <c r="B19" s="348"/>
      <c r="C19" s="348"/>
      <c r="D19" s="348"/>
      <c r="E19" s="247"/>
      <c r="F19" s="247"/>
      <c r="G19" s="247"/>
      <c r="H19" s="247"/>
      <c r="I19" s="247"/>
      <c r="J19" s="257">
        <f t="shared" si="1"/>
        <v>0</v>
      </c>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E19" s="212"/>
      <c r="CF19" s="212"/>
      <c r="CG19" s="212"/>
      <c r="CH19" s="212"/>
      <c r="CI19" s="212"/>
      <c r="CJ19" s="212"/>
      <c r="CK19" s="212"/>
      <c r="CL19" s="212"/>
      <c r="CM19" s="212"/>
      <c r="CN19" s="212"/>
      <c r="CO19" s="212"/>
      <c r="CP19" s="212"/>
      <c r="CQ19" s="212"/>
      <c r="CR19" s="212"/>
      <c r="CS19" s="212"/>
      <c r="CT19" s="212"/>
      <c r="CU19" s="212"/>
      <c r="CV19" s="212"/>
      <c r="CW19" s="212"/>
      <c r="CX19" s="212"/>
      <c r="CY19" s="212"/>
      <c r="CZ19" s="212"/>
      <c r="DA19" s="212"/>
      <c r="DB19" s="212"/>
      <c r="DC19" s="212"/>
      <c r="DD19" s="212"/>
      <c r="DE19" s="212"/>
      <c r="DF19" s="212"/>
      <c r="DG19" s="212"/>
      <c r="DH19" s="212"/>
      <c r="DI19" s="212"/>
      <c r="DJ19" s="212"/>
      <c r="DK19" s="212"/>
      <c r="DL19" s="212"/>
      <c r="DM19" s="212"/>
      <c r="DN19" s="212"/>
      <c r="DO19" s="212"/>
      <c r="DP19" s="212"/>
      <c r="DQ19" s="212"/>
      <c r="DR19" s="212"/>
      <c r="DS19" s="212"/>
      <c r="DT19" s="212"/>
      <c r="DU19" s="212"/>
      <c r="DV19" s="212"/>
      <c r="DW19" s="212"/>
      <c r="DX19" s="212"/>
      <c r="DY19" s="212"/>
      <c r="DZ19" s="212"/>
      <c r="EA19" s="212"/>
      <c r="EB19" s="212"/>
      <c r="EC19" s="212"/>
      <c r="ED19" s="212"/>
      <c r="EE19" s="212"/>
      <c r="EF19" s="212"/>
      <c r="EG19" s="212"/>
      <c r="EH19" s="212"/>
      <c r="EI19" s="212"/>
      <c r="EJ19" s="212"/>
      <c r="EK19" s="212"/>
      <c r="EL19" s="212"/>
      <c r="EM19" s="212"/>
      <c r="EN19" s="212"/>
      <c r="EO19" s="212"/>
      <c r="EP19" s="212"/>
      <c r="EQ19" s="212"/>
      <c r="ER19" s="212"/>
      <c r="ES19" s="212"/>
      <c r="ET19" s="212"/>
      <c r="EU19" s="212"/>
      <c r="EV19" s="212"/>
      <c r="EW19" s="212"/>
      <c r="EX19" s="212"/>
      <c r="EY19" s="212"/>
      <c r="EZ19" s="212"/>
      <c r="FA19" s="212"/>
      <c r="FB19" s="212"/>
      <c r="FC19" s="212"/>
      <c r="FD19" s="212"/>
      <c r="FE19" s="212"/>
      <c r="FF19" s="212"/>
      <c r="FG19" s="212"/>
      <c r="FH19" s="212"/>
      <c r="FI19" s="212"/>
      <c r="FJ19" s="212"/>
      <c r="FK19" s="212"/>
      <c r="FL19" s="212"/>
      <c r="FM19" s="212"/>
      <c r="FN19" s="212"/>
      <c r="FO19" s="212"/>
      <c r="FP19" s="212"/>
      <c r="FQ19" s="212"/>
      <c r="FR19" s="212"/>
      <c r="FS19" s="212"/>
      <c r="FT19" s="212"/>
      <c r="FU19" s="212"/>
      <c r="FV19" s="212"/>
      <c r="FW19" s="212"/>
      <c r="FX19" s="212"/>
      <c r="FY19" s="212"/>
      <c r="FZ19" s="212"/>
      <c r="GA19" s="212"/>
      <c r="GB19" s="212"/>
      <c r="GC19" s="212"/>
      <c r="GD19" s="212"/>
      <c r="GE19" s="212"/>
      <c r="GF19" s="212"/>
      <c r="GG19" s="212"/>
      <c r="GH19" s="212"/>
      <c r="GI19" s="212"/>
      <c r="GJ19" s="212"/>
      <c r="GK19" s="212"/>
      <c r="GL19" s="212"/>
      <c r="GM19" s="212"/>
      <c r="GN19" s="212"/>
      <c r="GO19" s="212"/>
      <c r="GP19" s="212"/>
      <c r="GQ19" s="212"/>
      <c r="GR19" s="212"/>
      <c r="GS19" s="212"/>
      <c r="GT19" s="212"/>
      <c r="GU19" s="212"/>
      <c r="GV19" s="212"/>
      <c r="GW19" s="212"/>
      <c r="GX19" s="212"/>
      <c r="GY19" s="212"/>
      <c r="GZ19" s="212"/>
      <c r="HA19" s="212"/>
      <c r="HB19" s="212"/>
      <c r="HC19" s="212"/>
      <c r="HD19" s="212"/>
      <c r="HE19" s="212"/>
      <c r="HF19" s="212"/>
      <c r="HG19" s="212"/>
      <c r="HH19" s="212"/>
      <c r="HI19" s="212"/>
      <c r="HJ19" s="212"/>
    </row>
    <row r="20" spans="1:218" s="17" customFormat="1">
      <c r="A20" s="348"/>
      <c r="B20" s="348"/>
      <c r="C20" s="348"/>
      <c r="D20" s="348"/>
      <c r="E20" s="247"/>
      <c r="F20" s="247"/>
      <c r="G20" s="247"/>
      <c r="H20" s="247"/>
      <c r="I20" s="247"/>
      <c r="J20" s="257">
        <f t="shared" si="1"/>
        <v>0</v>
      </c>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2"/>
      <c r="CL20" s="212"/>
      <c r="CM20" s="212"/>
      <c r="CN20" s="212"/>
      <c r="CO20" s="212"/>
      <c r="CP20" s="212"/>
      <c r="CQ20" s="212"/>
      <c r="CR20" s="212"/>
      <c r="CS20" s="212"/>
      <c r="CT20" s="212"/>
      <c r="CU20" s="212"/>
      <c r="CV20" s="212"/>
      <c r="CW20" s="212"/>
      <c r="CX20" s="212"/>
      <c r="CY20" s="212"/>
      <c r="CZ20" s="212"/>
      <c r="DA20" s="212"/>
      <c r="DB20" s="212"/>
      <c r="DC20" s="212"/>
      <c r="DD20" s="212"/>
      <c r="DE20" s="212"/>
      <c r="DF20" s="212"/>
      <c r="DG20" s="212"/>
      <c r="DH20" s="212"/>
      <c r="DI20" s="212"/>
      <c r="DJ20" s="212"/>
      <c r="DK20" s="212"/>
      <c r="DL20" s="212"/>
      <c r="DM20" s="212"/>
      <c r="DN20" s="212"/>
      <c r="DO20" s="212"/>
      <c r="DP20" s="212"/>
      <c r="DQ20" s="212"/>
      <c r="DR20" s="212"/>
      <c r="DS20" s="212"/>
      <c r="DT20" s="212"/>
      <c r="DU20" s="212"/>
      <c r="DV20" s="212"/>
      <c r="DW20" s="212"/>
      <c r="DX20" s="212"/>
      <c r="DY20" s="212"/>
      <c r="DZ20" s="212"/>
      <c r="EA20" s="212"/>
      <c r="EB20" s="212"/>
      <c r="EC20" s="212"/>
      <c r="ED20" s="212"/>
      <c r="EE20" s="212"/>
      <c r="EF20" s="212"/>
      <c r="EG20" s="212"/>
      <c r="EH20" s="212"/>
      <c r="EI20" s="212"/>
      <c r="EJ20" s="212"/>
      <c r="EK20" s="212"/>
      <c r="EL20" s="212"/>
      <c r="EM20" s="212"/>
      <c r="EN20" s="212"/>
      <c r="EO20" s="212"/>
      <c r="EP20" s="212"/>
      <c r="EQ20" s="212"/>
      <c r="ER20" s="212"/>
      <c r="ES20" s="212"/>
      <c r="ET20" s="212"/>
      <c r="EU20" s="212"/>
      <c r="EV20" s="212"/>
      <c r="EW20" s="212"/>
      <c r="EX20" s="212"/>
      <c r="EY20" s="212"/>
      <c r="EZ20" s="212"/>
      <c r="FA20" s="212"/>
      <c r="FB20" s="212"/>
      <c r="FC20" s="212"/>
      <c r="FD20" s="212"/>
      <c r="FE20" s="212"/>
      <c r="FF20" s="212"/>
      <c r="FG20" s="212"/>
      <c r="FH20" s="212"/>
      <c r="FI20" s="212"/>
      <c r="FJ20" s="212"/>
      <c r="FK20" s="212"/>
      <c r="FL20" s="212"/>
      <c r="FM20" s="212"/>
      <c r="FN20" s="212"/>
      <c r="FO20" s="212"/>
      <c r="FP20" s="212"/>
      <c r="FQ20" s="212"/>
      <c r="FR20" s="212"/>
      <c r="FS20" s="212"/>
      <c r="FT20" s="212"/>
      <c r="FU20" s="212"/>
      <c r="FV20" s="212"/>
      <c r="FW20" s="212"/>
      <c r="FX20" s="212"/>
      <c r="FY20" s="212"/>
      <c r="FZ20" s="212"/>
      <c r="GA20" s="212"/>
      <c r="GB20" s="212"/>
      <c r="GC20" s="212"/>
      <c r="GD20" s="212"/>
      <c r="GE20" s="212"/>
      <c r="GF20" s="212"/>
      <c r="GG20" s="212"/>
      <c r="GH20" s="212"/>
      <c r="GI20" s="212"/>
      <c r="GJ20" s="212"/>
      <c r="GK20" s="212"/>
      <c r="GL20" s="212"/>
      <c r="GM20" s="212"/>
      <c r="GN20" s="212"/>
      <c r="GO20" s="212"/>
      <c r="GP20" s="212"/>
      <c r="GQ20" s="212"/>
      <c r="GR20" s="212"/>
      <c r="GS20" s="212"/>
      <c r="GT20" s="212"/>
      <c r="GU20" s="212"/>
      <c r="GV20" s="212"/>
      <c r="GW20" s="212"/>
      <c r="GX20" s="212"/>
      <c r="GY20" s="212"/>
      <c r="GZ20" s="212"/>
      <c r="HA20" s="212"/>
      <c r="HB20" s="212"/>
      <c r="HC20" s="212"/>
      <c r="HD20" s="212"/>
      <c r="HE20" s="212"/>
      <c r="HF20" s="212"/>
      <c r="HG20" s="212"/>
      <c r="HH20" s="212"/>
      <c r="HI20" s="212"/>
      <c r="HJ20" s="212"/>
    </row>
    <row r="21" spans="1:218" s="17" customFormat="1">
      <c r="A21" s="348"/>
      <c r="B21" s="348"/>
      <c r="C21" s="348"/>
      <c r="D21" s="348"/>
      <c r="E21" s="247"/>
      <c r="F21" s="247"/>
      <c r="G21" s="247"/>
      <c r="H21" s="247"/>
      <c r="I21" s="247"/>
      <c r="J21" s="257">
        <f t="shared" si="1"/>
        <v>0</v>
      </c>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c r="CE21" s="212"/>
      <c r="CF21" s="212"/>
      <c r="CG21" s="212"/>
      <c r="CH21" s="212"/>
      <c r="CI21" s="212"/>
      <c r="CJ21" s="212"/>
      <c r="CK21" s="212"/>
      <c r="CL21" s="212"/>
      <c r="CM21" s="212"/>
      <c r="CN21" s="212"/>
      <c r="CO21" s="212"/>
      <c r="CP21" s="212"/>
      <c r="CQ21" s="212"/>
      <c r="CR21" s="212"/>
      <c r="CS21" s="212"/>
      <c r="CT21" s="212"/>
      <c r="CU21" s="212"/>
      <c r="CV21" s="212"/>
      <c r="CW21" s="212"/>
      <c r="CX21" s="212"/>
      <c r="CY21" s="212"/>
      <c r="CZ21" s="212"/>
      <c r="DA21" s="212"/>
      <c r="DB21" s="212"/>
      <c r="DC21" s="212"/>
      <c r="DD21" s="212"/>
      <c r="DE21" s="212"/>
      <c r="DF21" s="212"/>
      <c r="DG21" s="212"/>
      <c r="DH21" s="212"/>
      <c r="DI21" s="212"/>
      <c r="DJ21" s="212"/>
      <c r="DK21" s="212"/>
      <c r="DL21" s="212"/>
      <c r="DM21" s="212"/>
      <c r="DN21" s="212"/>
      <c r="DO21" s="212"/>
      <c r="DP21" s="212"/>
      <c r="DQ21" s="212"/>
      <c r="DR21" s="212"/>
      <c r="DS21" s="212"/>
      <c r="DT21" s="212"/>
      <c r="DU21" s="212"/>
      <c r="DV21" s="212"/>
      <c r="DW21" s="212"/>
      <c r="DX21" s="212"/>
      <c r="DY21" s="212"/>
      <c r="DZ21" s="212"/>
      <c r="EA21" s="212"/>
      <c r="EB21" s="212"/>
      <c r="EC21" s="212"/>
      <c r="ED21" s="212"/>
      <c r="EE21" s="212"/>
      <c r="EF21" s="212"/>
      <c r="EG21" s="212"/>
      <c r="EH21" s="212"/>
      <c r="EI21" s="212"/>
      <c r="EJ21" s="212"/>
      <c r="EK21" s="212"/>
      <c r="EL21" s="212"/>
      <c r="EM21" s="212"/>
      <c r="EN21" s="212"/>
      <c r="EO21" s="212"/>
      <c r="EP21" s="212"/>
      <c r="EQ21" s="212"/>
      <c r="ER21" s="212"/>
      <c r="ES21" s="212"/>
      <c r="ET21" s="212"/>
      <c r="EU21" s="212"/>
      <c r="EV21" s="212"/>
      <c r="EW21" s="212"/>
      <c r="EX21" s="212"/>
      <c r="EY21" s="212"/>
      <c r="EZ21" s="212"/>
      <c r="FA21" s="212"/>
      <c r="FB21" s="212"/>
      <c r="FC21" s="212"/>
      <c r="FD21" s="212"/>
      <c r="FE21" s="212"/>
      <c r="FF21" s="212"/>
      <c r="FG21" s="212"/>
      <c r="FH21" s="212"/>
      <c r="FI21" s="212"/>
      <c r="FJ21" s="212"/>
      <c r="FK21" s="212"/>
      <c r="FL21" s="212"/>
      <c r="FM21" s="212"/>
      <c r="FN21" s="212"/>
      <c r="FO21" s="212"/>
      <c r="FP21" s="212"/>
      <c r="FQ21" s="212"/>
      <c r="FR21" s="212"/>
      <c r="FS21" s="212"/>
      <c r="FT21" s="212"/>
      <c r="FU21" s="212"/>
      <c r="FV21" s="212"/>
      <c r="FW21" s="212"/>
      <c r="FX21" s="212"/>
      <c r="FY21" s="212"/>
      <c r="FZ21" s="212"/>
      <c r="GA21" s="212"/>
      <c r="GB21" s="212"/>
      <c r="GC21" s="212"/>
      <c r="GD21" s="212"/>
      <c r="GE21" s="212"/>
      <c r="GF21" s="212"/>
      <c r="GG21" s="212"/>
      <c r="GH21" s="212"/>
      <c r="GI21" s="212"/>
      <c r="GJ21" s="212"/>
      <c r="GK21" s="212"/>
      <c r="GL21" s="212"/>
      <c r="GM21" s="212"/>
      <c r="GN21" s="212"/>
      <c r="GO21" s="212"/>
      <c r="GP21" s="212"/>
      <c r="GQ21" s="212"/>
      <c r="GR21" s="212"/>
      <c r="GS21" s="212"/>
      <c r="GT21" s="212"/>
      <c r="GU21" s="212"/>
      <c r="GV21" s="212"/>
      <c r="GW21" s="212"/>
      <c r="GX21" s="212"/>
      <c r="GY21" s="212"/>
      <c r="GZ21" s="212"/>
      <c r="HA21" s="212"/>
      <c r="HB21" s="212"/>
      <c r="HC21" s="212"/>
      <c r="HD21" s="212"/>
      <c r="HE21" s="212"/>
      <c r="HF21" s="212"/>
      <c r="HG21" s="212"/>
      <c r="HH21" s="212"/>
      <c r="HI21" s="212"/>
      <c r="HJ21" s="212"/>
    </row>
    <row r="22" spans="1:218" s="17" customFormat="1">
      <c r="A22" s="348"/>
      <c r="B22" s="348"/>
      <c r="C22" s="348"/>
      <c r="D22" s="348"/>
      <c r="E22" s="247"/>
      <c r="F22" s="247"/>
      <c r="G22" s="247"/>
      <c r="H22" s="247"/>
      <c r="I22" s="247"/>
      <c r="J22" s="257">
        <f t="shared" si="1"/>
        <v>0</v>
      </c>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2"/>
      <c r="DH22" s="212"/>
      <c r="DI22" s="212"/>
      <c r="DJ22" s="212"/>
      <c r="DK22" s="212"/>
      <c r="DL22" s="212"/>
      <c r="DM22" s="212"/>
      <c r="DN22" s="212"/>
      <c r="DO22" s="212"/>
      <c r="DP22" s="212"/>
      <c r="DQ22" s="212"/>
      <c r="DR22" s="212"/>
      <c r="DS22" s="212"/>
      <c r="DT22" s="212"/>
      <c r="DU22" s="212"/>
      <c r="DV22" s="212"/>
      <c r="DW22" s="212"/>
      <c r="DX22" s="212"/>
      <c r="DY22" s="212"/>
      <c r="DZ22" s="212"/>
      <c r="EA22" s="212"/>
      <c r="EB22" s="212"/>
      <c r="EC22" s="212"/>
      <c r="ED22" s="212"/>
      <c r="EE22" s="212"/>
      <c r="EF22" s="212"/>
      <c r="EG22" s="212"/>
      <c r="EH22" s="212"/>
      <c r="EI22" s="212"/>
      <c r="EJ22" s="212"/>
      <c r="EK22" s="212"/>
      <c r="EL22" s="212"/>
      <c r="EM22" s="212"/>
      <c r="EN22" s="212"/>
      <c r="EO22" s="212"/>
      <c r="EP22" s="212"/>
      <c r="EQ22" s="212"/>
      <c r="ER22" s="212"/>
      <c r="ES22" s="212"/>
      <c r="ET22" s="212"/>
      <c r="EU22" s="212"/>
      <c r="EV22" s="212"/>
      <c r="EW22" s="212"/>
      <c r="EX22" s="212"/>
      <c r="EY22" s="212"/>
      <c r="EZ22" s="212"/>
      <c r="FA22" s="212"/>
      <c r="FB22" s="212"/>
      <c r="FC22" s="212"/>
      <c r="FD22" s="212"/>
      <c r="FE22" s="212"/>
      <c r="FF22" s="212"/>
      <c r="FG22" s="212"/>
      <c r="FH22" s="212"/>
      <c r="FI22" s="212"/>
      <c r="FJ22" s="212"/>
      <c r="FK22" s="212"/>
      <c r="FL22" s="212"/>
      <c r="FM22" s="212"/>
      <c r="FN22" s="212"/>
      <c r="FO22" s="212"/>
      <c r="FP22" s="212"/>
      <c r="FQ22" s="212"/>
      <c r="FR22" s="212"/>
      <c r="FS22" s="212"/>
      <c r="FT22" s="212"/>
      <c r="FU22" s="212"/>
      <c r="FV22" s="212"/>
      <c r="FW22" s="212"/>
      <c r="FX22" s="212"/>
      <c r="FY22" s="212"/>
      <c r="FZ22" s="212"/>
      <c r="GA22" s="212"/>
      <c r="GB22" s="212"/>
      <c r="GC22" s="212"/>
      <c r="GD22" s="212"/>
      <c r="GE22" s="212"/>
      <c r="GF22" s="212"/>
      <c r="GG22" s="212"/>
      <c r="GH22" s="212"/>
      <c r="GI22" s="212"/>
      <c r="GJ22" s="212"/>
      <c r="GK22" s="212"/>
      <c r="GL22" s="212"/>
      <c r="GM22" s="212"/>
      <c r="GN22" s="212"/>
      <c r="GO22" s="212"/>
      <c r="GP22" s="212"/>
      <c r="GQ22" s="212"/>
      <c r="GR22" s="212"/>
      <c r="GS22" s="212"/>
      <c r="GT22" s="212"/>
      <c r="GU22" s="212"/>
      <c r="GV22" s="212"/>
      <c r="GW22" s="212"/>
      <c r="GX22" s="212"/>
      <c r="GY22" s="212"/>
      <c r="GZ22" s="212"/>
      <c r="HA22" s="212"/>
      <c r="HB22" s="212"/>
      <c r="HC22" s="212"/>
      <c r="HD22" s="212"/>
      <c r="HE22" s="212"/>
      <c r="HF22" s="212"/>
      <c r="HG22" s="212"/>
      <c r="HH22" s="212"/>
      <c r="HI22" s="212"/>
      <c r="HJ22" s="212"/>
    </row>
    <row r="23" spans="1:218" s="17" customFormat="1">
      <c r="A23" s="264"/>
      <c r="B23" s="264"/>
      <c r="C23" s="264"/>
      <c r="D23" s="264"/>
      <c r="E23" s="252"/>
      <c r="F23" s="252"/>
      <c r="G23" s="252"/>
      <c r="H23" s="252"/>
      <c r="I23" s="252"/>
      <c r="J23" s="261">
        <f>SUM(J17:J22)</f>
        <v>0</v>
      </c>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2"/>
      <c r="CQ23" s="212"/>
      <c r="CR23" s="212"/>
      <c r="CS23" s="212"/>
      <c r="CT23" s="212"/>
      <c r="CU23" s="212"/>
      <c r="CV23" s="212"/>
      <c r="CW23" s="212"/>
      <c r="CX23" s="212"/>
      <c r="CY23" s="212"/>
      <c r="CZ23" s="212"/>
      <c r="DA23" s="212"/>
      <c r="DB23" s="212"/>
      <c r="DC23" s="212"/>
      <c r="DD23" s="212"/>
      <c r="DE23" s="212"/>
      <c r="DF23" s="212"/>
      <c r="DG23" s="212"/>
      <c r="DH23" s="212"/>
      <c r="DI23" s="212"/>
      <c r="DJ23" s="212"/>
      <c r="DK23" s="212"/>
      <c r="DL23" s="212"/>
      <c r="DM23" s="212"/>
      <c r="DN23" s="212"/>
      <c r="DO23" s="212"/>
      <c r="DP23" s="212"/>
      <c r="DQ23" s="212"/>
      <c r="DR23" s="212"/>
      <c r="DS23" s="212"/>
      <c r="DT23" s="212"/>
      <c r="DU23" s="212"/>
      <c r="DV23" s="212"/>
      <c r="DW23" s="212"/>
      <c r="DX23" s="212"/>
      <c r="DY23" s="212"/>
      <c r="DZ23" s="212"/>
      <c r="EA23" s="212"/>
      <c r="EB23" s="212"/>
      <c r="EC23" s="212"/>
      <c r="ED23" s="212"/>
      <c r="EE23" s="212"/>
      <c r="EF23" s="212"/>
      <c r="EG23" s="212"/>
      <c r="EH23" s="212"/>
      <c r="EI23" s="212"/>
      <c r="EJ23" s="212"/>
      <c r="EK23" s="212"/>
      <c r="EL23" s="212"/>
      <c r="EM23" s="212"/>
      <c r="EN23" s="212"/>
      <c r="EO23" s="212"/>
      <c r="EP23" s="212"/>
      <c r="EQ23" s="212"/>
      <c r="ER23" s="212"/>
      <c r="ES23" s="212"/>
      <c r="ET23" s="212"/>
      <c r="EU23" s="212"/>
      <c r="EV23" s="212"/>
      <c r="EW23" s="212"/>
      <c r="EX23" s="212"/>
      <c r="EY23" s="212"/>
      <c r="EZ23" s="212"/>
      <c r="FA23" s="212"/>
      <c r="FB23" s="212"/>
      <c r="FC23" s="212"/>
      <c r="FD23" s="212"/>
      <c r="FE23" s="212"/>
      <c r="FF23" s="212"/>
      <c r="FG23" s="212"/>
      <c r="FH23" s="212"/>
      <c r="FI23" s="212"/>
      <c r="FJ23" s="212"/>
      <c r="FK23" s="212"/>
      <c r="FL23" s="212"/>
      <c r="FM23" s="212"/>
      <c r="FN23" s="212"/>
      <c r="FO23" s="212"/>
      <c r="FP23" s="212"/>
      <c r="FQ23" s="212"/>
      <c r="FR23" s="212"/>
      <c r="FS23" s="212"/>
      <c r="FT23" s="212"/>
      <c r="FU23" s="212"/>
      <c r="FV23" s="212"/>
      <c r="FW23" s="212"/>
      <c r="FX23" s="212"/>
      <c r="FY23" s="212"/>
      <c r="FZ23" s="212"/>
      <c r="GA23" s="212"/>
      <c r="GB23" s="212"/>
      <c r="GC23" s="212"/>
      <c r="GD23" s="212"/>
      <c r="GE23" s="212"/>
      <c r="GF23" s="212"/>
      <c r="GG23" s="212"/>
      <c r="GH23" s="212"/>
      <c r="GI23" s="212"/>
      <c r="GJ23" s="212"/>
      <c r="GK23" s="212"/>
      <c r="GL23" s="212"/>
      <c r="GM23" s="212"/>
      <c r="GN23" s="212"/>
      <c r="GO23" s="212"/>
      <c r="GP23" s="212"/>
      <c r="GQ23" s="212"/>
      <c r="GR23" s="212"/>
      <c r="GS23" s="212"/>
      <c r="GT23" s="212"/>
      <c r="GU23" s="212"/>
      <c r="GV23" s="212"/>
      <c r="GW23" s="212"/>
      <c r="GX23" s="212"/>
      <c r="GY23" s="212"/>
      <c r="GZ23" s="212"/>
      <c r="HA23" s="212"/>
      <c r="HB23" s="212"/>
      <c r="HC23" s="212"/>
      <c r="HD23" s="212"/>
      <c r="HE23" s="212"/>
      <c r="HF23" s="212"/>
      <c r="HG23" s="212"/>
      <c r="HH23" s="212"/>
      <c r="HI23" s="212"/>
      <c r="HJ23" s="212"/>
    </row>
    <row r="24" spans="1:218" s="17" customFormat="1">
      <c r="A24" s="258"/>
      <c r="B24" s="258"/>
      <c r="C24" s="258"/>
      <c r="D24" s="258"/>
      <c r="E24" s="250"/>
      <c r="F24" s="250"/>
      <c r="G24" s="250"/>
      <c r="H24" s="250"/>
      <c r="I24" s="250"/>
      <c r="J24" s="260"/>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2"/>
      <c r="CL24" s="212"/>
      <c r="CM24" s="212"/>
      <c r="CN24" s="212"/>
      <c r="CO24" s="212"/>
      <c r="CP24" s="212"/>
      <c r="CQ24" s="212"/>
      <c r="CR24" s="212"/>
      <c r="CS24" s="212"/>
      <c r="CT24" s="212"/>
      <c r="CU24" s="212"/>
      <c r="CV24" s="212"/>
      <c r="CW24" s="212"/>
      <c r="CX24" s="212"/>
      <c r="CY24" s="212"/>
      <c r="CZ24" s="212"/>
      <c r="DA24" s="212"/>
      <c r="DB24" s="212"/>
      <c r="DC24" s="212"/>
      <c r="DD24" s="212"/>
      <c r="DE24" s="212"/>
      <c r="DF24" s="212"/>
      <c r="DG24" s="212"/>
      <c r="DH24" s="212"/>
      <c r="DI24" s="212"/>
      <c r="DJ24" s="212"/>
      <c r="DK24" s="212"/>
      <c r="DL24" s="212"/>
      <c r="DM24" s="212"/>
      <c r="DN24" s="212"/>
      <c r="DO24" s="212"/>
      <c r="DP24" s="212"/>
      <c r="DQ24" s="212"/>
      <c r="DR24" s="212"/>
      <c r="DS24" s="212"/>
      <c r="DT24" s="212"/>
      <c r="DU24" s="212"/>
      <c r="DV24" s="212"/>
      <c r="DW24" s="212"/>
      <c r="DX24" s="212"/>
      <c r="DY24" s="212"/>
      <c r="DZ24" s="212"/>
      <c r="EA24" s="212"/>
      <c r="EB24" s="212"/>
      <c r="EC24" s="212"/>
      <c r="ED24" s="212"/>
      <c r="EE24" s="212"/>
      <c r="EF24" s="212"/>
      <c r="EG24" s="212"/>
      <c r="EH24" s="212"/>
      <c r="EI24" s="212"/>
      <c r="EJ24" s="212"/>
      <c r="EK24" s="212"/>
      <c r="EL24" s="212"/>
      <c r="EM24" s="212"/>
      <c r="EN24" s="212"/>
      <c r="EO24" s="212"/>
      <c r="EP24" s="212"/>
      <c r="EQ24" s="212"/>
      <c r="ER24" s="212"/>
      <c r="ES24" s="212"/>
      <c r="ET24" s="212"/>
      <c r="EU24" s="212"/>
      <c r="EV24" s="212"/>
      <c r="EW24" s="212"/>
      <c r="EX24" s="212"/>
      <c r="EY24" s="212"/>
      <c r="EZ24" s="212"/>
      <c r="FA24" s="212"/>
      <c r="FB24" s="212"/>
      <c r="FC24" s="212"/>
      <c r="FD24" s="212"/>
      <c r="FE24" s="212"/>
      <c r="FF24" s="212"/>
      <c r="FG24" s="212"/>
      <c r="FH24" s="212"/>
      <c r="FI24" s="212"/>
      <c r="FJ24" s="212"/>
      <c r="FK24" s="212"/>
      <c r="FL24" s="212"/>
      <c r="FM24" s="212"/>
      <c r="FN24" s="212"/>
      <c r="FO24" s="212"/>
      <c r="FP24" s="212"/>
      <c r="FQ24" s="212"/>
      <c r="FR24" s="212"/>
      <c r="FS24" s="212"/>
      <c r="FT24" s="212"/>
      <c r="FU24" s="212"/>
      <c r="FV24" s="212"/>
      <c r="FW24" s="212"/>
      <c r="FX24" s="212"/>
      <c r="FY24" s="212"/>
      <c r="FZ24" s="212"/>
      <c r="GA24" s="212"/>
      <c r="GB24" s="212"/>
      <c r="GC24" s="212"/>
      <c r="GD24" s="212"/>
      <c r="GE24" s="212"/>
      <c r="GF24" s="212"/>
      <c r="GG24" s="212"/>
      <c r="GH24" s="212"/>
      <c r="GI24" s="212"/>
      <c r="GJ24" s="212"/>
      <c r="GK24" s="212"/>
      <c r="GL24" s="212"/>
      <c r="GM24" s="212"/>
      <c r="GN24" s="212"/>
      <c r="GO24" s="212"/>
      <c r="GP24" s="212"/>
      <c r="GQ24" s="212"/>
      <c r="GR24" s="212"/>
      <c r="GS24" s="212"/>
      <c r="GT24" s="212"/>
      <c r="GU24" s="212"/>
      <c r="GV24" s="212"/>
      <c r="GW24" s="212"/>
      <c r="GX24" s="212"/>
      <c r="GY24" s="212"/>
      <c r="GZ24" s="212"/>
      <c r="HA24" s="212"/>
      <c r="HB24" s="212"/>
      <c r="HC24" s="212"/>
      <c r="HD24" s="212"/>
      <c r="HE24" s="212"/>
      <c r="HF24" s="212"/>
      <c r="HG24" s="212"/>
      <c r="HH24" s="212"/>
      <c r="HI24" s="212"/>
      <c r="HJ24" s="212"/>
    </row>
    <row r="25" spans="1:218" s="17" customFormat="1">
      <c r="A25" s="352" t="s">
        <v>155</v>
      </c>
      <c r="B25" s="352"/>
      <c r="C25" s="352"/>
      <c r="D25" s="352"/>
      <c r="E25" s="352"/>
      <c r="F25" s="352"/>
      <c r="G25" s="352"/>
      <c r="H25" s="352"/>
      <c r="I25" s="352"/>
      <c r="J25" s="35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c r="CC25" s="212"/>
      <c r="CD25" s="212"/>
      <c r="CE25" s="212"/>
      <c r="CF25" s="212"/>
      <c r="CG25" s="212"/>
      <c r="CH25" s="212"/>
      <c r="CI25" s="212"/>
      <c r="CJ25" s="212"/>
      <c r="CK25" s="212"/>
      <c r="CL25" s="212"/>
      <c r="CM25" s="212"/>
      <c r="CN25" s="212"/>
      <c r="CO25" s="212"/>
      <c r="CP25" s="212"/>
      <c r="CQ25" s="212"/>
      <c r="CR25" s="212"/>
      <c r="CS25" s="212"/>
      <c r="CT25" s="212"/>
      <c r="CU25" s="212"/>
      <c r="CV25" s="212"/>
      <c r="CW25" s="212"/>
      <c r="CX25" s="212"/>
      <c r="CY25" s="212"/>
      <c r="CZ25" s="212"/>
      <c r="DA25" s="212"/>
      <c r="DB25" s="212"/>
      <c r="DC25" s="212"/>
      <c r="DD25" s="212"/>
      <c r="DE25" s="212"/>
      <c r="DF25" s="212"/>
      <c r="DG25" s="212"/>
      <c r="DH25" s="212"/>
      <c r="DI25" s="212"/>
      <c r="DJ25" s="212"/>
      <c r="DK25" s="212"/>
      <c r="DL25" s="212"/>
      <c r="DM25" s="212"/>
      <c r="DN25" s="212"/>
      <c r="DO25" s="212"/>
      <c r="DP25" s="212"/>
      <c r="DQ25" s="212"/>
      <c r="DR25" s="212"/>
      <c r="DS25" s="212"/>
      <c r="DT25" s="212"/>
      <c r="DU25" s="212"/>
      <c r="DV25" s="212"/>
      <c r="DW25" s="212"/>
      <c r="DX25" s="212"/>
      <c r="DY25" s="212"/>
      <c r="DZ25" s="212"/>
      <c r="EA25" s="212"/>
      <c r="EB25" s="212"/>
      <c r="EC25" s="212"/>
      <c r="ED25" s="212"/>
      <c r="EE25" s="212"/>
      <c r="EF25" s="212"/>
      <c r="EG25" s="212"/>
      <c r="EH25" s="212"/>
      <c r="EI25" s="212"/>
      <c r="EJ25" s="212"/>
      <c r="EK25" s="212"/>
      <c r="EL25" s="212"/>
      <c r="EM25" s="212"/>
      <c r="EN25" s="212"/>
      <c r="EO25" s="212"/>
      <c r="EP25" s="212"/>
      <c r="EQ25" s="212"/>
      <c r="ER25" s="212"/>
      <c r="ES25" s="212"/>
      <c r="ET25" s="212"/>
      <c r="EU25" s="212"/>
      <c r="EV25" s="212"/>
      <c r="EW25" s="212"/>
      <c r="EX25" s="212"/>
      <c r="EY25" s="212"/>
      <c r="EZ25" s="212"/>
      <c r="FA25" s="212"/>
      <c r="FB25" s="212"/>
      <c r="FC25" s="212"/>
      <c r="FD25" s="212"/>
      <c r="FE25" s="212"/>
      <c r="FF25" s="212"/>
      <c r="FG25" s="212"/>
      <c r="FH25" s="212"/>
      <c r="FI25" s="212"/>
      <c r="FJ25" s="212"/>
      <c r="FK25" s="212"/>
      <c r="FL25" s="212"/>
      <c r="FM25" s="212"/>
      <c r="FN25" s="212"/>
      <c r="FO25" s="212"/>
      <c r="FP25" s="212"/>
      <c r="FQ25" s="212"/>
      <c r="FR25" s="212"/>
      <c r="FS25" s="212"/>
      <c r="FT25" s="212"/>
      <c r="FU25" s="212"/>
      <c r="FV25" s="212"/>
      <c r="FW25" s="212"/>
      <c r="FX25" s="212"/>
      <c r="FY25" s="212"/>
      <c r="FZ25" s="212"/>
      <c r="GA25" s="212"/>
      <c r="GB25" s="212"/>
      <c r="GC25" s="212"/>
      <c r="GD25" s="212"/>
      <c r="GE25" s="212"/>
      <c r="GF25" s="212"/>
      <c r="GG25" s="212"/>
      <c r="GH25" s="212"/>
      <c r="GI25" s="212"/>
      <c r="GJ25" s="212"/>
      <c r="GK25" s="212"/>
      <c r="GL25" s="212"/>
      <c r="GM25" s="212"/>
      <c r="GN25" s="212"/>
      <c r="GO25" s="212"/>
      <c r="GP25" s="212"/>
      <c r="GQ25" s="212"/>
      <c r="GR25" s="212"/>
      <c r="GS25" s="212"/>
      <c r="GT25" s="212"/>
      <c r="GU25" s="212"/>
      <c r="GV25" s="212"/>
      <c r="GW25" s="212"/>
      <c r="GX25" s="212"/>
      <c r="GY25" s="212"/>
      <c r="GZ25" s="212"/>
      <c r="HA25" s="212"/>
      <c r="HB25" s="212"/>
      <c r="HC25" s="212"/>
      <c r="HD25" s="212"/>
      <c r="HE25" s="212"/>
      <c r="HF25" s="212"/>
      <c r="HG25" s="212"/>
      <c r="HH25" s="212"/>
      <c r="HI25" s="212"/>
      <c r="HJ25" s="212"/>
    </row>
    <row r="26" spans="1:218" s="17" customFormat="1">
      <c r="A26" s="351" t="s">
        <v>83</v>
      </c>
      <c r="B26" s="351"/>
      <c r="C26" s="351" t="s">
        <v>150</v>
      </c>
      <c r="D26" s="351"/>
      <c r="E26" s="255" t="s">
        <v>145</v>
      </c>
      <c r="F26" s="255" t="s">
        <v>82</v>
      </c>
      <c r="G26" s="255" t="s">
        <v>152</v>
      </c>
      <c r="H26" s="255" t="s">
        <v>142</v>
      </c>
      <c r="I26" s="255" t="s">
        <v>151</v>
      </c>
      <c r="J26" s="256" t="s">
        <v>84</v>
      </c>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2"/>
      <c r="CD26" s="212"/>
      <c r="CE26" s="212"/>
      <c r="CF26" s="212"/>
      <c r="CG26" s="212"/>
      <c r="CH26" s="212"/>
      <c r="CI26" s="212"/>
      <c r="CJ26" s="212"/>
      <c r="CK26" s="212"/>
      <c r="CL26" s="212"/>
      <c r="CM26" s="212"/>
      <c r="CN26" s="212"/>
      <c r="CO26" s="212"/>
      <c r="CP26" s="212"/>
      <c r="CQ26" s="212"/>
      <c r="CR26" s="212"/>
      <c r="CS26" s="212"/>
      <c r="CT26" s="212"/>
      <c r="CU26" s="212"/>
      <c r="CV26" s="212"/>
      <c r="CW26" s="212"/>
      <c r="CX26" s="212"/>
      <c r="CY26" s="212"/>
      <c r="CZ26" s="212"/>
      <c r="DA26" s="212"/>
      <c r="DB26" s="212"/>
      <c r="DC26" s="212"/>
      <c r="DD26" s="212"/>
      <c r="DE26" s="212"/>
      <c r="DF26" s="212"/>
      <c r="DG26" s="212"/>
      <c r="DH26" s="212"/>
      <c r="DI26" s="212"/>
      <c r="DJ26" s="212"/>
      <c r="DK26" s="212"/>
      <c r="DL26" s="212"/>
      <c r="DM26" s="212"/>
      <c r="DN26" s="212"/>
      <c r="DO26" s="212"/>
      <c r="DP26" s="212"/>
      <c r="DQ26" s="212"/>
      <c r="DR26" s="212"/>
      <c r="DS26" s="212"/>
      <c r="DT26" s="212"/>
      <c r="DU26" s="212"/>
      <c r="DV26" s="212"/>
      <c r="DW26" s="212"/>
      <c r="DX26" s="212"/>
      <c r="DY26" s="212"/>
      <c r="DZ26" s="212"/>
      <c r="EA26" s="212"/>
      <c r="EB26" s="212"/>
      <c r="EC26" s="212"/>
      <c r="ED26" s="212"/>
      <c r="EE26" s="212"/>
      <c r="EF26" s="212"/>
      <c r="EG26" s="212"/>
      <c r="EH26" s="212"/>
      <c r="EI26" s="212"/>
      <c r="EJ26" s="212"/>
      <c r="EK26" s="212"/>
      <c r="EL26" s="212"/>
      <c r="EM26" s="212"/>
      <c r="EN26" s="212"/>
      <c r="EO26" s="212"/>
      <c r="EP26" s="212"/>
      <c r="EQ26" s="212"/>
      <c r="ER26" s="212"/>
      <c r="ES26" s="212"/>
      <c r="ET26" s="212"/>
      <c r="EU26" s="212"/>
      <c r="EV26" s="212"/>
      <c r="EW26" s="212"/>
      <c r="EX26" s="212"/>
      <c r="EY26" s="212"/>
      <c r="EZ26" s="212"/>
      <c r="FA26" s="212"/>
      <c r="FB26" s="212"/>
      <c r="FC26" s="212"/>
      <c r="FD26" s="212"/>
      <c r="FE26" s="212"/>
      <c r="FF26" s="212"/>
      <c r="FG26" s="212"/>
      <c r="FH26" s="212"/>
      <c r="FI26" s="212"/>
      <c r="FJ26" s="212"/>
      <c r="FK26" s="212"/>
      <c r="FL26" s="212"/>
      <c r="FM26" s="212"/>
      <c r="FN26" s="212"/>
      <c r="FO26" s="212"/>
      <c r="FP26" s="212"/>
      <c r="FQ26" s="212"/>
      <c r="FR26" s="212"/>
      <c r="FS26" s="212"/>
      <c r="FT26" s="212"/>
      <c r="FU26" s="212"/>
      <c r="FV26" s="212"/>
      <c r="FW26" s="212"/>
      <c r="FX26" s="212"/>
      <c r="FY26" s="212"/>
      <c r="FZ26" s="212"/>
      <c r="GA26" s="212"/>
      <c r="GB26" s="212"/>
      <c r="GC26" s="212"/>
      <c r="GD26" s="212"/>
      <c r="GE26" s="212"/>
      <c r="GF26" s="212"/>
      <c r="GG26" s="212"/>
      <c r="GH26" s="212"/>
      <c r="GI26" s="212"/>
      <c r="GJ26" s="212"/>
      <c r="GK26" s="212"/>
      <c r="GL26" s="212"/>
      <c r="GM26" s="212"/>
      <c r="GN26" s="212"/>
      <c r="GO26" s="212"/>
      <c r="GP26" s="212"/>
      <c r="GQ26" s="212"/>
      <c r="GR26" s="212"/>
      <c r="GS26" s="212"/>
      <c r="GT26" s="212"/>
      <c r="GU26" s="212"/>
      <c r="GV26" s="212"/>
      <c r="GW26" s="212"/>
      <c r="GX26" s="212"/>
      <c r="GY26" s="212"/>
      <c r="GZ26" s="212"/>
      <c r="HA26" s="212"/>
      <c r="HB26" s="212"/>
      <c r="HC26" s="212"/>
      <c r="HD26" s="212"/>
      <c r="HE26" s="212"/>
      <c r="HF26" s="212"/>
      <c r="HG26" s="212"/>
      <c r="HH26" s="212"/>
      <c r="HI26" s="212"/>
      <c r="HJ26" s="212"/>
    </row>
    <row r="27" spans="1:218" s="17" customFormat="1">
      <c r="A27" s="348"/>
      <c r="B27" s="348"/>
      <c r="C27" s="348"/>
      <c r="D27" s="348"/>
      <c r="E27" s="247"/>
      <c r="F27" s="247"/>
      <c r="G27" s="247"/>
      <c r="H27" s="247"/>
      <c r="I27" s="247"/>
      <c r="J27" s="257">
        <f>I27*15</f>
        <v>0</v>
      </c>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2"/>
      <c r="CA27" s="212"/>
      <c r="CB27" s="212"/>
      <c r="CC27" s="212"/>
      <c r="CD27" s="212"/>
      <c r="CE27" s="212"/>
      <c r="CF27" s="212"/>
      <c r="CG27" s="212"/>
      <c r="CH27" s="212"/>
      <c r="CI27" s="212"/>
      <c r="CJ27" s="212"/>
      <c r="CK27" s="212"/>
      <c r="CL27" s="212"/>
      <c r="CM27" s="212"/>
      <c r="CN27" s="212"/>
      <c r="CO27" s="212"/>
      <c r="CP27" s="212"/>
      <c r="CQ27" s="212"/>
      <c r="CR27" s="212"/>
      <c r="CS27" s="212"/>
      <c r="CT27" s="212"/>
      <c r="CU27" s="212"/>
      <c r="CV27" s="212"/>
      <c r="CW27" s="212"/>
      <c r="CX27" s="212"/>
      <c r="CY27" s="212"/>
      <c r="CZ27" s="212"/>
      <c r="DA27" s="212"/>
      <c r="DB27" s="212"/>
      <c r="DC27" s="212"/>
      <c r="DD27" s="212"/>
      <c r="DE27" s="212"/>
      <c r="DF27" s="212"/>
      <c r="DG27" s="212"/>
      <c r="DH27" s="212"/>
      <c r="DI27" s="212"/>
      <c r="DJ27" s="212"/>
      <c r="DK27" s="212"/>
      <c r="DL27" s="212"/>
      <c r="DM27" s="212"/>
      <c r="DN27" s="212"/>
      <c r="DO27" s="212"/>
      <c r="DP27" s="212"/>
      <c r="DQ27" s="212"/>
      <c r="DR27" s="212"/>
      <c r="DS27" s="212"/>
      <c r="DT27" s="212"/>
      <c r="DU27" s="212"/>
      <c r="DV27" s="212"/>
      <c r="DW27" s="212"/>
      <c r="DX27" s="212"/>
      <c r="DY27" s="212"/>
      <c r="DZ27" s="212"/>
      <c r="EA27" s="212"/>
      <c r="EB27" s="212"/>
      <c r="EC27" s="212"/>
      <c r="ED27" s="212"/>
      <c r="EE27" s="212"/>
      <c r="EF27" s="212"/>
      <c r="EG27" s="212"/>
      <c r="EH27" s="212"/>
      <c r="EI27" s="212"/>
      <c r="EJ27" s="212"/>
      <c r="EK27" s="212"/>
      <c r="EL27" s="212"/>
      <c r="EM27" s="212"/>
      <c r="EN27" s="212"/>
      <c r="EO27" s="212"/>
      <c r="EP27" s="212"/>
      <c r="EQ27" s="212"/>
      <c r="ER27" s="212"/>
      <c r="ES27" s="212"/>
      <c r="ET27" s="212"/>
      <c r="EU27" s="212"/>
      <c r="EV27" s="212"/>
      <c r="EW27" s="212"/>
      <c r="EX27" s="212"/>
      <c r="EY27" s="212"/>
      <c r="EZ27" s="212"/>
      <c r="FA27" s="212"/>
      <c r="FB27" s="212"/>
      <c r="FC27" s="212"/>
      <c r="FD27" s="212"/>
      <c r="FE27" s="212"/>
      <c r="FF27" s="212"/>
      <c r="FG27" s="212"/>
      <c r="FH27" s="212"/>
      <c r="FI27" s="212"/>
      <c r="FJ27" s="212"/>
      <c r="FK27" s="212"/>
      <c r="FL27" s="212"/>
      <c r="FM27" s="212"/>
      <c r="FN27" s="212"/>
      <c r="FO27" s="212"/>
      <c r="FP27" s="212"/>
      <c r="FQ27" s="212"/>
      <c r="FR27" s="212"/>
      <c r="FS27" s="212"/>
      <c r="FT27" s="212"/>
      <c r="FU27" s="212"/>
      <c r="FV27" s="212"/>
      <c r="FW27" s="212"/>
      <c r="FX27" s="212"/>
      <c r="FY27" s="212"/>
      <c r="FZ27" s="212"/>
      <c r="GA27" s="212"/>
      <c r="GB27" s="212"/>
      <c r="GC27" s="212"/>
      <c r="GD27" s="212"/>
      <c r="GE27" s="212"/>
      <c r="GF27" s="212"/>
      <c r="GG27" s="212"/>
      <c r="GH27" s="212"/>
      <c r="GI27" s="212"/>
      <c r="GJ27" s="212"/>
      <c r="GK27" s="212"/>
      <c r="GL27" s="212"/>
      <c r="GM27" s="212"/>
      <c r="GN27" s="212"/>
      <c r="GO27" s="212"/>
      <c r="GP27" s="212"/>
      <c r="GQ27" s="212"/>
      <c r="GR27" s="212"/>
      <c r="GS27" s="212"/>
      <c r="GT27" s="212"/>
      <c r="GU27" s="212"/>
      <c r="GV27" s="212"/>
      <c r="GW27" s="212"/>
      <c r="GX27" s="212"/>
      <c r="GY27" s="212"/>
      <c r="GZ27" s="212"/>
      <c r="HA27" s="212"/>
      <c r="HB27" s="212"/>
      <c r="HC27" s="212"/>
      <c r="HD27" s="212"/>
      <c r="HE27" s="212"/>
      <c r="HF27" s="212"/>
      <c r="HG27" s="212"/>
      <c r="HH27" s="212"/>
      <c r="HI27" s="212"/>
      <c r="HJ27" s="212"/>
    </row>
    <row r="28" spans="1:218" s="17" customFormat="1">
      <c r="A28" s="348"/>
      <c r="B28" s="348"/>
      <c r="C28" s="348"/>
      <c r="D28" s="348"/>
      <c r="E28" s="247"/>
      <c r="F28" s="247"/>
      <c r="G28" s="247"/>
      <c r="H28" s="247"/>
      <c r="I28" s="247"/>
      <c r="J28" s="257">
        <f t="shared" ref="J28:J32" si="2">I28*15</f>
        <v>0</v>
      </c>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2"/>
      <c r="CG28" s="212"/>
      <c r="CH28" s="212"/>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2"/>
      <c r="GI28" s="212"/>
      <c r="GJ28" s="212"/>
      <c r="GK28" s="212"/>
      <c r="GL28" s="212"/>
      <c r="GM28" s="212"/>
      <c r="GN28" s="212"/>
      <c r="GO28" s="212"/>
      <c r="GP28" s="212"/>
      <c r="GQ28" s="212"/>
      <c r="GR28" s="212"/>
      <c r="GS28" s="212"/>
      <c r="GT28" s="212"/>
      <c r="GU28" s="212"/>
      <c r="GV28" s="212"/>
      <c r="GW28" s="212"/>
      <c r="GX28" s="212"/>
      <c r="GY28" s="212"/>
      <c r="GZ28" s="212"/>
      <c r="HA28" s="212"/>
      <c r="HB28" s="212"/>
      <c r="HC28" s="212"/>
      <c r="HD28" s="212"/>
      <c r="HE28" s="212"/>
      <c r="HF28" s="212"/>
      <c r="HG28" s="212"/>
      <c r="HH28" s="212"/>
      <c r="HI28" s="212"/>
      <c r="HJ28" s="212"/>
    </row>
    <row r="29" spans="1:218" s="17" customFormat="1">
      <c r="A29" s="348"/>
      <c r="B29" s="348"/>
      <c r="C29" s="348"/>
      <c r="D29" s="348"/>
      <c r="E29" s="247"/>
      <c r="F29" s="247"/>
      <c r="G29" s="247"/>
      <c r="H29" s="247"/>
      <c r="I29" s="247"/>
      <c r="J29" s="257">
        <f t="shared" si="2"/>
        <v>0</v>
      </c>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2"/>
      <c r="DW29" s="212"/>
      <c r="DX29" s="212"/>
      <c r="DY29" s="212"/>
      <c r="DZ29" s="212"/>
      <c r="EA29" s="212"/>
      <c r="EB29" s="212"/>
      <c r="EC29" s="212"/>
      <c r="ED29" s="212"/>
      <c r="EE29" s="212"/>
      <c r="EF29" s="212"/>
      <c r="EG29" s="212"/>
      <c r="EH29" s="212"/>
      <c r="EI29" s="212"/>
      <c r="EJ29" s="212"/>
      <c r="EK29" s="212"/>
      <c r="EL29" s="212"/>
      <c r="EM29" s="212"/>
      <c r="EN29" s="212"/>
      <c r="EO29" s="212"/>
      <c r="EP29" s="212"/>
      <c r="EQ29" s="212"/>
      <c r="ER29" s="212"/>
      <c r="ES29" s="212"/>
      <c r="ET29" s="212"/>
      <c r="EU29" s="212"/>
      <c r="EV29" s="212"/>
      <c r="EW29" s="212"/>
      <c r="EX29" s="212"/>
      <c r="EY29" s="212"/>
      <c r="EZ29" s="212"/>
      <c r="FA29" s="212"/>
      <c r="FB29" s="212"/>
      <c r="FC29" s="212"/>
      <c r="FD29" s="212"/>
      <c r="FE29" s="212"/>
      <c r="FF29" s="212"/>
      <c r="FG29" s="212"/>
      <c r="FH29" s="212"/>
      <c r="FI29" s="212"/>
      <c r="FJ29" s="212"/>
      <c r="FK29" s="212"/>
      <c r="FL29" s="212"/>
      <c r="FM29" s="212"/>
      <c r="FN29" s="212"/>
      <c r="FO29" s="212"/>
      <c r="FP29" s="212"/>
      <c r="FQ29" s="212"/>
      <c r="FR29" s="212"/>
      <c r="FS29" s="212"/>
      <c r="FT29" s="212"/>
      <c r="FU29" s="212"/>
      <c r="FV29" s="212"/>
      <c r="FW29" s="212"/>
      <c r="FX29" s="212"/>
      <c r="FY29" s="212"/>
      <c r="FZ29" s="212"/>
      <c r="GA29" s="212"/>
      <c r="GB29" s="212"/>
      <c r="GC29" s="212"/>
      <c r="GD29" s="212"/>
      <c r="GE29" s="212"/>
      <c r="GF29" s="212"/>
      <c r="GG29" s="212"/>
      <c r="GH29" s="212"/>
      <c r="GI29" s="212"/>
      <c r="GJ29" s="212"/>
      <c r="GK29" s="212"/>
      <c r="GL29" s="212"/>
      <c r="GM29" s="212"/>
      <c r="GN29" s="212"/>
      <c r="GO29" s="212"/>
      <c r="GP29" s="212"/>
      <c r="GQ29" s="212"/>
      <c r="GR29" s="212"/>
      <c r="GS29" s="212"/>
      <c r="GT29" s="212"/>
      <c r="GU29" s="212"/>
      <c r="GV29" s="212"/>
      <c r="GW29" s="212"/>
      <c r="GX29" s="212"/>
      <c r="GY29" s="212"/>
      <c r="GZ29" s="212"/>
      <c r="HA29" s="212"/>
      <c r="HB29" s="212"/>
      <c r="HC29" s="212"/>
      <c r="HD29" s="212"/>
      <c r="HE29" s="212"/>
      <c r="HF29" s="212"/>
      <c r="HG29" s="212"/>
      <c r="HH29" s="212"/>
      <c r="HI29" s="212"/>
      <c r="HJ29" s="212"/>
    </row>
    <row r="30" spans="1:218" s="17" customFormat="1">
      <c r="A30" s="348"/>
      <c r="B30" s="348"/>
      <c r="C30" s="348"/>
      <c r="D30" s="348"/>
      <c r="E30" s="247"/>
      <c r="F30" s="247"/>
      <c r="G30" s="247"/>
      <c r="H30" s="247"/>
      <c r="I30" s="247"/>
      <c r="J30" s="257">
        <f t="shared" si="2"/>
        <v>0</v>
      </c>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2"/>
      <c r="CA30" s="212"/>
      <c r="CB30" s="212"/>
      <c r="CC30" s="212"/>
      <c r="CD30" s="212"/>
      <c r="CE30" s="212"/>
      <c r="CF30" s="212"/>
      <c r="CG30" s="212"/>
      <c r="CH30" s="212"/>
      <c r="CI30" s="212"/>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212"/>
      <c r="DI30" s="212"/>
      <c r="DJ30" s="212"/>
      <c r="DK30" s="212"/>
      <c r="DL30" s="212"/>
      <c r="DM30" s="212"/>
      <c r="DN30" s="212"/>
      <c r="DO30" s="212"/>
      <c r="DP30" s="212"/>
      <c r="DQ30" s="212"/>
      <c r="DR30" s="212"/>
      <c r="DS30" s="212"/>
      <c r="DT30" s="212"/>
      <c r="DU30" s="212"/>
      <c r="DV30" s="212"/>
      <c r="DW30" s="212"/>
      <c r="DX30" s="212"/>
      <c r="DY30" s="212"/>
      <c r="DZ30" s="212"/>
      <c r="EA30" s="212"/>
      <c r="EB30" s="212"/>
      <c r="EC30" s="212"/>
      <c r="ED30" s="212"/>
      <c r="EE30" s="212"/>
      <c r="EF30" s="212"/>
      <c r="EG30" s="212"/>
      <c r="EH30" s="212"/>
      <c r="EI30" s="212"/>
      <c r="EJ30" s="212"/>
      <c r="EK30" s="212"/>
      <c r="EL30" s="212"/>
      <c r="EM30" s="212"/>
      <c r="EN30" s="212"/>
      <c r="EO30" s="212"/>
      <c r="EP30" s="212"/>
      <c r="EQ30" s="212"/>
      <c r="ER30" s="212"/>
      <c r="ES30" s="212"/>
      <c r="ET30" s="212"/>
      <c r="EU30" s="212"/>
      <c r="EV30" s="212"/>
      <c r="EW30" s="212"/>
      <c r="EX30" s="212"/>
      <c r="EY30" s="212"/>
      <c r="EZ30" s="212"/>
      <c r="FA30" s="212"/>
      <c r="FB30" s="212"/>
      <c r="FC30" s="212"/>
      <c r="FD30" s="212"/>
      <c r="FE30" s="212"/>
      <c r="FF30" s="212"/>
      <c r="FG30" s="212"/>
      <c r="FH30" s="212"/>
      <c r="FI30" s="212"/>
      <c r="FJ30" s="212"/>
      <c r="FK30" s="212"/>
      <c r="FL30" s="212"/>
      <c r="FM30" s="212"/>
      <c r="FN30" s="212"/>
      <c r="FO30" s="212"/>
      <c r="FP30" s="212"/>
      <c r="FQ30" s="212"/>
      <c r="FR30" s="212"/>
      <c r="FS30" s="212"/>
      <c r="FT30" s="212"/>
      <c r="FU30" s="212"/>
      <c r="FV30" s="212"/>
      <c r="FW30" s="212"/>
      <c r="FX30" s="212"/>
      <c r="FY30" s="212"/>
      <c r="FZ30" s="212"/>
      <c r="GA30" s="212"/>
      <c r="GB30" s="212"/>
      <c r="GC30" s="212"/>
      <c r="GD30" s="212"/>
      <c r="GE30" s="212"/>
      <c r="GF30" s="212"/>
      <c r="GG30" s="212"/>
      <c r="GH30" s="212"/>
      <c r="GI30" s="212"/>
      <c r="GJ30" s="212"/>
      <c r="GK30" s="212"/>
      <c r="GL30" s="212"/>
      <c r="GM30" s="212"/>
      <c r="GN30" s="212"/>
      <c r="GO30" s="212"/>
      <c r="GP30" s="212"/>
      <c r="GQ30" s="212"/>
      <c r="GR30" s="212"/>
      <c r="GS30" s="212"/>
      <c r="GT30" s="212"/>
      <c r="GU30" s="212"/>
      <c r="GV30" s="212"/>
      <c r="GW30" s="212"/>
      <c r="GX30" s="212"/>
      <c r="GY30" s="212"/>
      <c r="GZ30" s="212"/>
      <c r="HA30" s="212"/>
      <c r="HB30" s="212"/>
      <c r="HC30" s="212"/>
      <c r="HD30" s="212"/>
      <c r="HE30" s="212"/>
      <c r="HF30" s="212"/>
      <c r="HG30" s="212"/>
      <c r="HH30" s="212"/>
      <c r="HI30" s="212"/>
      <c r="HJ30" s="212"/>
    </row>
    <row r="31" spans="1:218" s="17" customFormat="1">
      <c r="A31" s="348"/>
      <c r="B31" s="348"/>
      <c r="C31" s="348"/>
      <c r="D31" s="348"/>
      <c r="E31" s="247"/>
      <c r="F31" s="247"/>
      <c r="G31" s="247"/>
      <c r="H31" s="247"/>
      <c r="I31" s="247"/>
      <c r="J31" s="257">
        <f t="shared" si="2"/>
        <v>0</v>
      </c>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2"/>
      <c r="CA31" s="212"/>
      <c r="CB31" s="212"/>
      <c r="CC31" s="212"/>
      <c r="CD31" s="212"/>
      <c r="CE31" s="212"/>
      <c r="CF31" s="212"/>
      <c r="CG31" s="212"/>
      <c r="CH31" s="212"/>
      <c r="CI31" s="212"/>
      <c r="CJ31" s="212"/>
      <c r="CK31" s="212"/>
      <c r="CL31" s="212"/>
      <c r="CM31" s="212"/>
      <c r="CN31" s="212"/>
      <c r="CO31" s="212"/>
      <c r="CP31" s="212"/>
      <c r="CQ31" s="212"/>
      <c r="CR31" s="212"/>
      <c r="CS31" s="212"/>
      <c r="CT31" s="212"/>
      <c r="CU31" s="212"/>
      <c r="CV31" s="212"/>
      <c r="CW31" s="212"/>
      <c r="CX31" s="212"/>
      <c r="CY31" s="212"/>
      <c r="CZ31" s="212"/>
      <c r="DA31" s="212"/>
      <c r="DB31" s="212"/>
      <c r="DC31" s="212"/>
      <c r="DD31" s="212"/>
      <c r="DE31" s="212"/>
      <c r="DF31" s="212"/>
      <c r="DG31" s="212"/>
      <c r="DH31" s="212"/>
      <c r="DI31" s="212"/>
      <c r="DJ31" s="212"/>
      <c r="DK31" s="212"/>
      <c r="DL31" s="212"/>
      <c r="DM31" s="212"/>
      <c r="DN31" s="212"/>
      <c r="DO31" s="212"/>
      <c r="DP31" s="212"/>
      <c r="DQ31" s="212"/>
      <c r="DR31" s="212"/>
      <c r="DS31" s="212"/>
      <c r="DT31" s="212"/>
      <c r="DU31" s="212"/>
      <c r="DV31" s="212"/>
      <c r="DW31" s="212"/>
      <c r="DX31" s="212"/>
      <c r="DY31" s="212"/>
      <c r="DZ31" s="212"/>
      <c r="EA31" s="212"/>
      <c r="EB31" s="212"/>
      <c r="EC31" s="212"/>
      <c r="ED31" s="212"/>
      <c r="EE31" s="212"/>
      <c r="EF31" s="212"/>
      <c r="EG31" s="212"/>
      <c r="EH31" s="212"/>
      <c r="EI31" s="212"/>
      <c r="EJ31" s="212"/>
      <c r="EK31" s="212"/>
      <c r="EL31" s="212"/>
      <c r="EM31" s="212"/>
      <c r="EN31" s="212"/>
      <c r="EO31" s="212"/>
      <c r="EP31" s="212"/>
      <c r="EQ31" s="212"/>
      <c r="ER31" s="212"/>
      <c r="ES31" s="212"/>
      <c r="ET31" s="212"/>
      <c r="EU31" s="212"/>
      <c r="EV31" s="212"/>
      <c r="EW31" s="212"/>
      <c r="EX31" s="212"/>
      <c r="EY31" s="212"/>
      <c r="EZ31" s="212"/>
      <c r="FA31" s="212"/>
      <c r="FB31" s="212"/>
      <c r="FC31" s="212"/>
      <c r="FD31" s="212"/>
      <c r="FE31" s="212"/>
      <c r="FF31" s="212"/>
      <c r="FG31" s="212"/>
      <c r="FH31" s="212"/>
      <c r="FI31" s="212"/>
      <c r="FJ31" s="212"/>
      <c r="FK31" s="212"/>
      <c r="FL31" s="212"/>
      <c r="FM31" s="212"/>
      <c r="FN31" s="212"/>
      <c r="FO31" s="212"/>
      <c r="FP31" s="212"/>
      <c r="FQ31" s="212"/>
      <c r="FR31" s="212"/>
      <c r="FS31" s="212"/>
      <c r="FT31" s="212"/>
      <c r="FU31" s="212"/>
      <c r="FV31" s="212"/>
      <c r="FW31" s="212"/>
      <c r="FX31" s="212"/>
      <c r="FY31" s="212"/>
      <c r="FZ31" s="212"/>
      <c r="GA31" s="212"/>
      <c r="GB31" s="212"/>
      <c r="GC31" s="212"/>
      <c r="GD31" s="212"/>
      <c r="GE31" s="212"/>
      <c r="GF31" s="212"/>
      <c r="GG31" s="212"/>
      <c r="GH31" s="212"/>
      <c r="GI31" s="212"/>
      <c r="GJ31" s="212"/>
      <c r="GK31" s="212"/>
      <c r="GL31" s="212"/>
      <c r="GM31" s="212"/>
      <c r="GN31" s="212"/>
      <c r="GO31" s="212"/>
      <c r="GP31" s="212"/>
      <c r="GQ31" s="212"/>
      <c r="GR31" s="212"/>
      <c r="GS31" s="212"/>
      <c r="GT31" s="212"/>
      <c r="GU31" s="212"/>
      <c r="GV31" s="212"/>
      <c r="GW31" s="212"/>
      <c r="GX31" s="212"/>
      <c r="GY31" s="212"/>
      <c r="GZ31" s="212"/>
      <c r="HA31" s="212"/>
      <c r="HB31" s="212"/>
      <c r="HC31" s="212"/>
      <c r="HD31" s="212"/>
      <c r="HE31" s="212"/>
      <c r="HF31" s="212"/>
      <c r="HG31" s="212"/>
      <c r="HH31" s="212"/>
      <c r="HI31" s="212"/>
      <c r="HJ31" s="212"/>
    </row>
    <row r="32" spans="1:218" s="17" customFormat="1">
      <c r="A32" s="348"/>
      <c r="B32" s="348"/>
      <c r="C32" s="348"/>
      <c r="D32" s="348"/>
      <c r="E32" s="247"/>
      <c r="F32" s="247"/>
      <c r="G32" s="247"/>
      <c r="H32" s="247"/>
      <c r="I32" s="247"/>
      <c r="J32" s="257">
        <f t="shared" si="2"/>
        <v>0</v>
      </c>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S32" s="212"/>
      <c r="BT32" s="212"/>
      <c r="BU32" s="212"/>
      <c r="BV32" s="212"/>
      <c r="BW32" s="212"/>
      <c r="BX32" s="212"/>
      <c r="BY32" s="212"/>
      <c r="BZ32" s="212"/>
      <c r="CA32" s="212"/>
      <c r="CB32" s="212"/>
      <c r="CC32" s="212"/>
      <c r="CD32" s="212"/>
      <c r="CE32" s="212"/>
      <c r="CF32" s="212"/>
      <c r="CG32" s="212"/>
      <c r="CH32" s="212"/>
      <c r="CI32" s="212"/>
      <c r="CJ32" s="212"/>
      <c r="CK32" s="212"/>
      <c r="CL32" s="212"/>
      <c r="CM32" s="212"/>
      <c r="CN32" s="212"/>
      <c r="CO32" s="212"/>
      <c r="CP32" s="212"/>
      <c r="CQ32" s="212"/>
      <c r="CR32" s="212"/>
      <c r="CS32" s="212"/>
      <c r="CT32" s="212"/>
      <c r="CU32" s="212"/>
      <c r="CV32" s="212"/>
      <c r="CW32" s="212"/>
      <c r="CX32" s="212"/>
      <c r="CY32" s="212"/>
      <c r="CZ32" s="212"/>
      <c r="DA32" s="212"/>
      <c r="DB32" s="212"/>
      <c r="DC32" s="212"/>
      <c r="DD32" s="212"/>
      <c r="DE32" s="212"/>
      <c r="DF32" s="212"/>
      <c r="DG32" s="212"/>
      <c r="DH32" s="212"/>
      <c r="DI32" s="212"/>
      <c r="DJ32" s="212"/>
      <c r="DK32" s="212"/>
      <c r="DL32" s="212"/>
      <c r="DM32" s="212"/>
      <c r="DN32" s="212"/>
      <c r="DO32" s="212"/>
      <c r="DP32" s="212"/>
      <c r="DQ32" s="212"/>
      <c r="DR32" s="212"/>
      <c r="DS32" s="212"/>
      <c r="DT32" s="212"/>
      <c r="DU32" s="212"/>
      <c r="DV32" s="212"/>
      <c r="DW32" s="212"/>
      <c r="DX32" s="212"/>
      <c r="DY32" s="212"/>
      <c r="DZ32" s="212"/>
      <c r="EA32" s="212"/>
      <c r="EB32" s="212"/>
      <c r="EC32" s="212"/>
      <c r="ED32" s="212"/>
      <c r="EE32" s="212"/>
      <c r="EF32" s="212"/>
      <c r="EG32" s="212"/>
      <c r="EH32" s="212"/>
      <c r="EI32" s="212"/>
      <c r="EJ32" s="212"/>
      <c r="EK32" s="212"/>
      <c r="EL32" s="212"/>
      <c r="EM32" s="212"/>
      <c r="EN32" s="212"/>
      <c r="EO32" s="212"/>
      <c r="EP32" s="212"/>
      <c r="EQ32" s="212"/>
      <c r="ER32" s="212"/>
      <c r="ES32" s="212"/>
      <c r="ET32" s="212"/>
      <c r="EU32" s="212"/>
      <c r="EV32" s="212"/>
      <c r="EW32" s="212"/>
      <c r="EX32" s="212"/>
      <c r="EY32" s="212"/>
      <c r="EZ32" s="212"/>
      <c r="FA32" s="212"/>
      <c r="FB32" s="212"/>
      <c r="FC32" s="212"/>
      <c r="FD32" s="212"/>
      <c r="FE32" s="212"/>
      <c r="FF32" s="212"/>
      <c r="FG32" s="212"/>
      <c r="FH32" s="212"/>
      <c r="FI32" s="212"/>
      <c r="FJ32" s="212"/>
      <c r="FK32" s="212"/>
      <c r="FL32" s="212"/>
      <c r="FM32" s="212"/>
      <c r="FN32" s="212"/>
      <c r="FO32" s="212"/>
      <c r="FP32" s="212"/>
      <c r="FQ32" s="212"/>
      <c r="FR32" s="212"/>
      <c r="FS32" s="212"/>
      <c r="FT32" s="212"/>
      <c r="FU32" s="212"/>
      <c r="FV32" s="212"/>
      <c r="FW32" s="212"/>
      <c r="FX32" s="212"/>
      <c r="FY32" s="212"/>
      <c r="FZ32" s="212"/>
      <c r="GA32" s="212"/>
      <c r="GB32" s="212"/>
      <c r="GC32" s="212"/>
      <c r="GD32" s="212"/>
      <c r="GE32" s="212"/>
      <c r="GF32" s="212"/>
      <c r="GG32" s="212"/>
      <c r="GH32" s="212"/>
      <c r="GI32" s="212"/>
      <c r="GJ32" s="212"/>
      <c r="GK32" s="212"/>
      <c r="GL32" s="212"/>
      <c r="GM32" s="212"/>
      <c r="GN32" s="212"/>
      <c r="GO32" s="212"/>
      <c r="GP32" s="212"/>
      <c r="GQ32" s="212"/>
      <c r="GR32" s="212"/>
      <c r="GS32" s="212"/>
      <c r="GT32" s="212"/>
      <c r="GU32" s="212"/>
      <c r="GV32" s="212"/>
      <c r="GW32" s="212"/>
      <c r="GX32" s="212"/>
      <c r="GY32" s="212"/>
      <c r="GZ32" s="212"/>
      <c r="HA32" s="212"/>
      <c r="HB32" s="212"/>
      <c r="HC32" s="212"/>
      <c r="HD32" s="212"/>
      <c r="HE32" s="212"/>
      <c r="HF32" s="212"/>
      <c r="HG32" s="212"/>
      <c r="HH32" s="212"/>
      <c r="HI32" s="212"/>
      <c r="HJ32" s="212"/>
    </row>
    <row r="33" spans="1:218" s="17" customFormat="1">
      <c r="A33" s="262" t="s">
        <v>158</v>
      </c>
      <c r="B33" s="258"/>
      <c r="C33" s="258"/>
      <c r="D33" s="258"/>
      <c r="E33" s="250"/>
      <c r="F33" s="250"/>
      <c r="G33" s="250"/>
      <c r="H33" s="250"/>
      <c r="I33" s="250"/>
      <c r="J33" s="261">
        <f>SUM(J27:J32)</f>
        <v>0</v>
      </c>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212"/>
      <c r="DF33" s="212"/>
      <c r="DG33" s="212"/>
      <c r="DH33" s="212"/>
      <c r="DI33" s="212"/>
      <c r="DJ33" s="212"/>
      <c r="DK33" s="212"/>
      <c r="DL33" s="212"/>
      <c r="DM33" s="212"/>
      <c r="DN33" s="212"/>
      <c r="DO33" s="212"/>
      <c r="DP33" s="212"/>
      <c r="DQ33" s="212"/>
      <c r="DR33" s="212"/>
      <c r="DS33" s="212"/>
      <c r="DT33" s="212"/>
      <c r="DU33" s="212"/>
      <c r="DV33" s="212"/>
      <c r="DW33" s="212"/>
      <c r="DX33" s="212"/>
      <c r="DY33" s="212"/>
      <c r="DZ33" s="212"/>
      <c r="EA33" s="212"/>
      <c r="EB33" s="212"/>
      <c r="EC33" s="212"/>
      <c r="ED33" s="212"/>
      <c r="EE33" s="212"/>
      <c r="EF33" s="212"/>
      <c r="EG33" s="212"/>
      <c r="EH33" s="212"/>
      <c r="EI33" s="212"/>
      <c r="EJ33" s="212"/>
      <c r="EK33" s="212"/>
      <c r="EL33" s="212"/>
      <c r="EM33" s="212"/>
      <c r="EN33" s="212"/>
      <c r="EO33" s="212"/>
      <c r="EP33" s="212"/>
      <c r="EQ33" s="212"/>
      <c r="ER33" s="212"/>
      <c r="ES33" s="212"/>
      <c r="ET33" s="212"/>
      <c r="EU33" s="212"/>
      <c r="EV33" s="212"/>
      <c r="EW33" s="212"/>
      <c r="EX33" s="212"/>
      <c r="EY33" s="212"/>
      <c r="EZ33" s="212"/>
      <c r="FA33" s="212"/>
      <c r="FB33" s="212"/>
      <c r="FC33" s="212"/>
      <c r="FD33" s="212"/>
      <c r="FE33" s="212"/>
      <c r="FF33" s="212"/>
      <c r="FG33" s="212"/>
      <c r="FH33" s="212"/>
      <c r="FI33" s="212"/>
      <c r="FJ33" s="212"/>
      <c r="FK33" s="212"/>
      <c r="FL33" s="212"/>
      <c r="FM33" s="212"/>
      <c r="FN33" s="212"/>
      <c r="FO33" s="212"/>
      <c r="FP33" s="212"/>
      <c r="FQ33" s="212"/>
      <c r="FR33" s="212"/>
      <c r="FS33" s="212"/>
      <c r="FT33" s="212"/>
      <c r="FU33" s="212"/>
      <c r="FV33" s="212"/>
      <c r="FW33" s="212"/>
      <c r="FX33" s="212"/>
      <c r="FY33" s="212"/>
      <c r="FZ33" s="212"/>
      <c r="GA33" s="212"/>
      <c r="GB33" s="212"/>
      <c r="GC33" s="212"/>
      <c r="GD33" s="212"/>
      <c r="GE33" s="212"/>
      <c r="GF33" s="212"/>
      <c r="GG33" s="212"/>
      <c r="GH33" s="212"/>
      <c r="GI33" s="212"/>
      <c r="GJ33" s="212"/>
      <c r="GK33" s="212"/>
      <c r="GL33" s="212"/>
      <c r="GM33" s="212"/>
      <c r="GN33" s="212"/>
      <c r="GO33" s="212"/>
      <c r="GP33" s="212"/>
      <c r="GQ33" s="212"/>
      <c r="GR33" s="212"/>
      <c r="GS33" s="212"/>
      <c r="GT33" s="212"/>
      <c r="GU33" s="212"/>
      <c r="GV33" s="212"/>
      <c r="GW33" s="212"/>
      <c r="GX33" s="212"/>
      <c r="GY33" s="212"/>
      <c r="GZ33" s="212"/>
      <c r="HA33" s="212"/>
      <c r="HB33" s="212"/>
      <c r="HC33" s="212"/>
      <c r="HD33" s="212"/>
      <c r="HE33" s="212"/>
      <c r="HF33" s="212"/>
      <c r="HG33" s="212"/>
      <c r="HH33" s="212"/>
      <c r="HI33" s="212"/>
      <c r="HJ33" s="212"/>
    </row>
    <row r="34" spans="1:218" s="17" customFormat="1">
      <c r="A34" s="241"/>
      <c r="B34" s="258"/>
      <c r="C34" s="258"/>
      <c r="D34" s="258"/>
      <c r="E34" s="250"/>
      <c r="F34" s="250"/>
      <c r="G34" s="250"/>
      <c r="H34" s="250"/>
      <c r="I34" s="250"/>
      <c r="J34" s="259">
        <f>J13+J23+J33</f>
        <v>0</v>
      </c>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C34" s="212"/>
      <c r="CD34" s="212"/>
      <c r="CE34" s="212"/>
      <c r="CF34" s="212"/>
      <c r="CG34" s="212"/>
      <c r="CH34" s="212"/>
      <c r="CI34" s="212"/>
      <c r="CJ34" s="212"/>
      <c r="CK34" s="212"/>
      <c r="CL34" s="212"/>
      <c r="CM34" s="212"/>
      <c r="CN34" s="212"/>
      <c r="CO34" s="212"/>
      <c r="CP34" s="212"/>
      <c r="CQ34" s="212"/>
      <c r="CR34" s="212"/>
      <c r="CS34" s="212"/>
      <c r="CT34" s="212"/>
      <c r="CU34" s="212"/>
      <c r="CV34" s="212"/>
      <c r="CW34" s="212"/>
      <c r="CX34" s="212"/>
      <c r="CY34" s="212"/>
      <c r="CZ34" s="212"/>
      <c r="DA34" s="212"/>
      <c r="DB34" s="212"/>
      <c r="DC34" s="212"/>
      <c r="DD34" s="212"/>
      <c r="DE34" s="212"/>
      <c r="DF34" s="212"/>
      <c r="DG34" s="212"/>
      <c r="DH34" s="212"/>
      <c r="DI34" s="212"/>
      <c r="DJ34" s="212"/>
      <c r="DK34" s="212"/>
      <c r="DL34" s="212"/>
      <c r="DM34" s="212"/>
      <c r="DN34" s="212"/>
      <c r="DO34" s="212"/>
      <c r="DP34" s="212"/>
      <c r="DQ34" s="212"/>
      <c r="DR34" s="212"/>
      <c r="DS34" s="212"/>
      <c r="DT34" s="212"/>
      <c r="DU34" s="212"/>
      <c r="DV34" s="212"/>
      <c r="DW34" s="212"/>
      <c r="DX34" s="212"/>
      <c r="DY34" s="212"/>
      <c r="DZ34" s="212"/>
      <c r="EA34" s="212"/>
      <c r="EB34" s="212"/>
      <c r="EC34" s="212"/>
      <c r="ED34" s="212"/>
      <c r="EE34" s="212"/>
      <c r="EF34" s="212"/>
      <c r="EG34" s="212"/>
      <c r="EH34" s="212"/>
      <c r="EI34" s="212"/>
      <c r="EJ34" s="212"/>
      <c r="EK34" s="212"/>
      <c r="EL34" s="212"/>
      <c r="EM34" s="212"/>
      <c r="EN34" s="212"/>
      <c r="EO34" s="212"/>
      <c r="EP34" s="212"/>
      <c r="EQ34" s="212"/>
      <c r="ER34" s="212"/>
      <c r="ES34" s="212"/>
      <c r="ET34" s="212"/>
      <c r="EU34" s="212"/>
      <c r="EV34" s="212"/>
      <c r="EW34" s="212"/>
      <c r="EX34" s="212"/>
      <c r="EY34" s="212"/>
      <c r="EZ34" s="212"/>
      <c r="FA34" s="212"/>
      <c r="FB34" s="212"/>
      <c r="FC34" s="212"/>
      <c r="FD34" s="212"/>
      <c r="FE34" s="212"/>
      <c r="FF34" s="212"/>
      <c r="FG34" s="212"/>
      <c r="FH34" s="212"/>
      <c r="FI34" s="212"/>
      <c r="FJ34" s="212"/>
      <c r="FK34" s="212"/>
      <c r="FL34" s="212"/>
      <c r="FM34" s="212"/>
      <c r="FN34" s="212"/>
      <c r="FO34" s="212"/>
      <c r="FP34" s="212"/>
      <c r="FQ34" s="212"/>
      <c r="FR34" s="212"/>
      <c r="FS34" s="212"/>
      <c r="FT34" s="212"/>
      <c r="FU34" s="212"/>
      <c r="FV34" s="212"/>
      <c r="FW34" s="212"/>
      <c r="FX34" s="212"/>
      <c r="FY34" s="212"/>
      <c r="FZ34" s="212"/>
      <c r="GA34" s="212"/>
      <c r="GB34" s="212"/>
      <c r="GC34" s="212"/>
      <c r="GD34" s="212"/>
      <c r="GE34" s="212"/>
      <c r="GF34" s="212"/>
      <c r="GG34" s="212"/>
      <c r="GH34" s="212"/>
      <c r="GI34" s="212"/>
      <c r="GJ34" s="212"/>
      <c r="GK34" s="212"/>
      <c r="GL34" s="212"/>
      <c r="GM34" s="212"/>
      <c r="GN34" s="212"/>
      <c r="GO34" s="212"/>
      <c r="GP34" s="212"/>
      <c r="GQ34" s="212"/>
      <c r="GR34" s="212"/>
      <c r="GS34" s="212"/>
      <c r="GT34" s="212"/>
      <c r="GU34" s="212"/>
      <c r="GV34" s="212"/>
      <c r="GW34" s="212"/>
      <c r="GX34" s="212"/>
      <c r="GY34" s="212"/>
      <c r="GZ34" s="212"/>
      <c r="HA34" s="212"/>
      <c r="HB34" s="212"/>
      <c r="HC34" s="212"/>
      <c r="HD34" s="212"/>
      <c r="HE34" s="212"/>
      <c r="HF34" s="212"/>
      <c r="HG34" s="212"/>
      <c r="HH34" s="212"/>
      <c r="HI34" s="212"/>
      <c r="HJ34" s="212"/>
    </row>
    <row r="35" spans="1:218">
      <c r="A35" s="241"/>
      <c r="B35" s="241"/>
      <c r="C35" s="241"/>
      <c r="D35" s="241"/>
      <c r="E35" s="241"/>
      <c r="F35" s="241"/>
      <c r="G35" s="241"/>
      <c r="H35" s="241"/>
      <c r="I35" s="241"/>
      <c r="J35" s="254"/>
    </row>
    <row r="36" spans="1:218">
      <c r="A36" s="245" t="s">
        <v>16</v>
      </c>
      <c r="B36" s="241"/>
      <c r="C36" s="247"/>
      <c r="D36" s="241"/>
      <c r="E36" s="241"/>
      <c r="F36" s="241"/>
      <c r="G36" s="349" t="s">
        <v>192</v>
      </c>
      <c r="H36" s="350"/>
      <c r="I36" s="241"/>
      <c r="J36" s="254"/>
    </row>
    <row r="37" spans="1:218">
      <c r="A37" s="241"/>
      <c r="B37" s="241"/>
      <c r="C37" s="241"/>
      <c r="D37" s="241"/>
      <c r="E37" s="241"/>
      <c r="F37" s="241"/>
      <c r="G37" s="350"/>
      <c r="H37" s="350"/>
      <c r="I37" s="241"/>
      <c r="J37" s="254"/>
    </row>
    <row r="38" spans="1:218">
      <c r="A38" s="243" t="s">
        <v>144</v>
      </c>
      <c r="B38" s="243"/>
      <c r="C38" s="243"/>
      <c r="D38" s="243"/>
      <c r="E38" s="246" t="s">
        <v>156</v>
      </c>
      <c r="F38" s="241"/>
      <c r="G38" s="350"/>
      <c r="H38" s="350"/>
      <c r="I38" s="241"/>
      <c r="J38" s="254"/>
    </row>
    <row r="39" spans="1:218">
      <c r="A39" s="241"/>
      <c r="B39" s="241"/>
      <c r="C39" s="241"/>
      <c r="D39" s="241"/>
      <c r="E39" s="246" t="s">
        <v>157</v>
      </c>
      <c r="F39" s="241"/>
      <c r="G39" s="350"/>
      <c r="H39" s="350"/>
      <c r="I39" s="241"/>
      <c r="J39" s="254"/>
    </row>
    <row r="40" spans="1:218">
      <c r="A40" s="263" t="s">
        <v>84</v>
      </c>
      <c r="B40" s="241"/>
      <c r="C40" s="249">
        <f>IF(J34&lt;(0.5*C36),IF(C36&lt;100000,J34,100000),IF((0.5*C36)&lt;100000,(0.5*C36),100000))</f>
        <v>0</v>
      </c>
      <c r="D40" s="241"/>
      <c r="E40" s="241"/>
      <c r="F40" s="241"/>
      <c r="G40" s="350"/>
      <c r="H40" s="350"/>
      <c r="I40" s="241"/>
      <c r="J40" s="254"/>
    </row>
    <row r="41" spans="1:218">
      <c r="A41" s="241"/>
      <c r="B41" s="241"/>
      <c r="C41" s="241"/>
      <c r="D41" s="241"/>
      <c r="E41" s="241"/>
      <c r="F41" s="241"/>
      <c r="G41" s="241"/>
      <c r="H41" s="241"/>
      <c r="I41" s="241"/>
      <c r="J41" s="254"/>
    </row>
    <row r="42" spans="1:218">
      <c r="A42" s="241"/>
      <c r="B42" s="241"/>
      <c r="C42" s="241"/>
      <c r="D42" s="241"/>
      <c r="E42" s="241"/>
      <c r="F42" s="241"/>
      <c r="G42" s="241"/>
      <c r="H42" s="241"/>
      <c r="I42" s="241"/>
      <c r="J42" s="254"/>
    </row>
    <row r="43" spans="1:218">
      <c r="A43" s="241"/>
      <c r="B43" s="241"/>
      <c r="C43" s="241"/>
      <c r="D43" s="241"/>
      <c r="E43" s="241"/>
      <c r="F43" s="241"/>
      <c r="G43" s="241"/>
      <c r="H43" s="241"/>
      <c r="I43" s="241"/>
      <c r="J43" s="254"/>
    </row>
    <row r="44" spans="1:218" s="17" customFormat="1">
      <c r="A44" s="241"/>
      <c r="B44" s="241"/>
      <c r="C44" s="241"/>
      <c r="D44" s="241"/>
      <c r="E44" s="241"/>
      <c r="F44" s="241"/>
      <c r="G44" s="241"/>
      <c r="H44" s="241"/>
      <c r="I44" s="241"/>
      <c r="J44" s="254"/>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2"/>
      <c r="BR44" s="212"/>
      <c r="BS44" s="212"/>
      <c r="BT44" s="212"/>
      <c r="BU44" s="212"/>
      <c r="BV44" s="212"/>
      <c r="BW44" s="212"/>
      <c r="BX44" s="212"/>
      <c r="BY44" s="212"/>
      <c r="BZ44" s="212"/>
      <c r="CA44" s="212"/>
      <c r="CB44" s="212"/>
      <c r="CC44" s="212"/>
      <c r="CD44" s="212"/>
      <c r="CE44" s="212"/>
      <c r="CF44" s="212"/>
      <c r="CG44" s="212"/>
      <c r="CH44" s="212"/>
      <c r="CI44" s="212"/>
      <c r="CJ44" s="212"/>
      <c r="CK44" s="212"/>
      <c r="CL44" s="212"/>
      <c r="CM44" s="212"/>
      <c r="CN44" s="212"/>
      <c r="CO44" s="212"/>
      <c r="CP44" s="212"/>
      <c r="CQ44" s="212"/>
      <c r="CR44" s="212"/>
      <c r="CS44" s="212"/>
      <c r="CT44" s="212"/>
      <c r="CU44" s="212"/>
      <c r="CV44" s="212"/>
      <c r="CW44" s="212"/>
      <c r="CX44" s="212"/>
      <c r="CY44" s="212"/>
      <c r="CZ44" s="212"/>
      <c r="DA44" s="212"/>
      <c r="DB44" s="212"/>
      <c r="DC44" s="212"/>
      <c r="DD44" s="212"/>
      <c r="DE44" s="212"/>
      <c r="DF44" s="212"/>
      <c r="DG44" s="212"/>
      <c r="DH44" s="212"/>
      <c r="DI44" s="212"/>
      <c r="DJ44" s="212"/>
      <c r="DK44" s="212"/>
      <c r="DL44" s="212"/>
      <c r="DM44" s="212"/>
      <c r="DN44" s="212"/>
      <c r="DO44" s="212"/>
      <c r="DP44" s="212"/>
      <c r="DQ44" s="212"/>
      <c r="DR44" s="212"/>
      <c r="DS44" s="212"/>
      <c r="DT44" s="212"/>
      <c r="DU44" s="212"/>
      <c r="DV44" s="212"/>
      <c r="DW44" s="212"/>
      <c r="DX44" s="212"/>
      <c r="DY44" s="212"/>
      <c r="DZ44" s="212"/>
      <c r="EA44" s="212"/>
      <c r="EB44" s="212"/>
      <c r="EC44" s="212"/>
      <c r="ED44" s="212"/>
      <c r="EE44" s="212"/>
      <c r="EF44" s="212"/>
      <c r="EG44" s="212"/>
      <c r="EH44" s="212"/>
      <c r="EI44" s="212"/>
      <c r="EJ44" s="212"/>
      <c r="EK44" s="212"/>
      <c r="EL44" s="212"/>
      <c r="EM44" s="212"/>
      <c r="EN44" s="212"/>
      <c r="EO44" s="212"/>
      <c r="EP44" s="212"/>
      <c r="EQ44" s="212"/>
      <c r="ER44" s="212"/>
      <c r="ES44" s="212"/>
      <c r="ET44" s="212"/>
      <c r="EU44" s="212"/>
      <c r="EV44" s="212"/>
      <c r="EW44" s="212"/>
      <c r="EX44" s="212"/>
      <c r="EY44" s="212"/>
      <c r="EZ44" s="212"/>
      <c r="FA44" s="212"/>
      <c r="FB44" s="212"/>
      <c r="FC44" s="212"/>
      <c r="FD44" s="212"/>
      <c r="FE44" s="212"/>
      <c r="FF44" s="212"/>
      <c r="FG44" s="212"/>
      <c r="FH44" s="212"/>
      <c r="FI44" s="212"/>
      <c r="FJ44" s="212"/>
      <c r="FK44" s="212"/>
      <c r="FL44" s="212"/>
      <c r="FM44" s="212"/>
      <c r="FN44" s="212"/>
      <c r="FO44" s="212"/>
      <c r="FP44" s="212"/>
      <c r="FQ44" s="212"/>
      <c r="FR44" s="212"/>
      <c r="FS44" s="212"/>
      <c r="FT44" s="212"/>
      <c r="FU44" s="212"/>
      <c r="FV44" s="212"/>
      <c r="FW44" s="212"/>
      <c r="FX44" s="212"/>
      <c r="FY44" s="212"/>
      <c r="FZ44" s="212"/>
      <c r="GA44" s="212"/>
      <c r="GB44" s="212"/>
      <c r="GC44" s="212"/>
      <c r="GD44" s="212"/>
      <c r="GE44" s="212"/>
      <c r="GF44" s="212"/>
      <c r="GG44" s="212"/>
      <c r="GH44" s="212"/>
      <c r="GI44" s="212"/>
      <c r="GJ44" s="212"/>
      <c r="GK44" s="212"/>
      <c r="GL44" s="212"/>
      <c r="GM44" s="212"/>
      <c r="GN44" s="212"/>
      <c r="GO44" s="212"/>
      <c r="GP44" s="212"/>
      <c r="GQ44" s="212"/>
      <c r="GR44" s="212"/>
      <c r="GS44" s="212"/>
      <c r="GT44" s="212"/>
      <c r="GU44" s="212"/>
      <c r="GV44" s="212"/>
      <c r="GW44" s="212"/>
      <c r="GX44" s="212"/>
      <c r="GY44" s="212"/>
      <c r="GZ44" s="212"/>
      <c r="HA44" s="212"/>
      <c r="HB44" s="212"/>
      <c r="HC44" s="212"/>
      <c r="HD44" s="212"/>
      <c r="HE44" s="212"/>
      <c r="HF44" s="212"/>
      <c r="HG44" s="212"/>
      <c r="HH44" s="212"/>
      <c r="HI44" s="212"/>
      <c r="HJ44" s="212"/>
    </row>
    <row r="45" spans="1:218">
      <c r="A45" s="241"/>
      <c r="B45" s="241"/>
      <c r="C45" s="241"/>
      <c r="D45" s="241"/>
      <c r="E45" s="241"/>
      <c r="F45" s="241"/>
      <c r="G45" s="241"/>
      <c r="H45" s="241"/>
      <c r="I45" s="241"/>
      <c r="J45" s="254"/>
    </row>
    <row r="46" spans="1:218">
      <c r="A46" s="241"/>
      <c r="B46" s="241"/>
      <c r="C46" s="241"/>
      <c r="D46" s="241"/>
      <c r="E46" s="241"/>
      <c r="F46" s="241"/>
      <c r="G46" s="241"/>
      <c r="H46" s="241"/>
      <c r="I46" s="241"/>
      <c r="J46" s="254"/>
    </row>
    <row r="47" spans="1:218">
      <c r="A47" s="241"/>
      <c r="B47" s="241"/>
      <c r="C47" s="241"/>
      <c r="D47" s="241"/>
      <c r="E47" s="241"/>
      <c r="F47" s="241"/>
      <c r="G47" s="241"/>
      <c r="H47" s="241"/>
      <c r="I47" s="241"/>
      <c r="J47" s="254"/>
    </row>
    <row r="48" spans="1:218">
      <c r="A48" s="241"/>
      <c r="B48" s="241"/>
      <c r="C48" s="241"/>
      <c r="D48" s="241"/>
      <c r="E48" s="241"/>
      <c r="F48" s="241"/>
      <c r="G48" s="241"/>
      <c r="H48" s="241"/>
      <c r="I48" s="241"/>
      <c r="J48" s="254"/>
    </row>
    <row r="49" spans="1:10">
      <c r="A49" s="241"/>
      <c r="B49" s="241"/>
      <c r="C49" s="241"/>
      <c r="D49" s="241"/>
      <c r="E49" s="241"/>
      <c r="F49" s="241"/>
      <c r="G49" s="241"/>
      <c r="H49" s="241"/>
      <c r="I49" s="241"/>
      <c r="J49" s="254"/>
    </row>
    <row r="50" spans="1:10">
      <c r="A50" s="241"/>
      <c r="B50" s="241"/>
      <c r="C50" s="241"/>
      <c r="D50" s="241"/>
      <c r="E50" s="241"/>
      <c r="F50" s="241"/>
      <c r="G50" s="241"/>
      <c r="H50" s="241"/>
      <c r="I50" s="241"/>
      <c r="J50" s="254"/>
    </row>
    <row r="51" spans="1:10">
      <c r="A51" s="241"/>
      <c r="B51" s="241"/>
      <c r="C51" s="241"/>
      <c r="D51" s="241"/>
      <c r="E51" s="241"/>
      <c r="F51" s="241"/>
      <c r="G51" s="241"/>
      <c r="H51" s="241"/>
      <c r="I51" s="241"/>
      <c r="J51" s="254"/>
    </row>
    <row r="52" spans="1:10">
      <c r="A52" s="241"/>
      <c r="B52" s="241"/>
      <c r="C52" s="241"/>
      <c r="D52" s="241"/>
      <c r="E52" s="241"/>
      <c r="F52" s="241"/>
      <c r="G52" s="241"/>
      <c r="H52" s="241"/>
      <c r="I52" s="346"/>
      <c r="J52" s="347"/>
    </row>
    <row r="53" spans="1:10">
      <c r="A53" s="241"/>
      <c r="B53" s="241"/>
      <c r="C53" s="241"/>
      <c r="D53" s="241"/>
      <c r="E53" s="241"/>
      <c r="F53" s="241"/>
      <c r="G53" s="241"/>
      <c r="H53" s="241"/>
      <c r="I53" s="346"/>
      <c r="J53" s="347"/>
    </row>
    <row r="54" spans="1:10">
      <c r="A54" s="245"/>
      <c r="B54" s="241"/>
      <c r="C54" s="241"/>
      <c r="D54" s="241"/>
      <c r="E54" s="241"/>
      <c r="F54" s="241"/>
      <c r="G54" s="241"/>
      <c r="H54" s="241"/>
      <c r="I54" s="346"/>
      <c r="J54" s="347"/>
    </row>
    <row r="55" spans="1:10" s="212" customFormat="1">
      <c r="J55" s="265"/>
    </row>
    <row r="56" spans="1:10" s="212" customFormat="1">
      <c r="J56" s="265"/>
    </row>
    <row r="57" spans="1:10" s="212" customFormat="1">
      <c r="J57" s="265"/>
    </row>
    <row r="58" spans="1:10" s="212" customFormat="1">
      <c r="J58" s="265"/>
    </row>
    <row r="59" spans="1:10" s="212" customFormat="1">
      <c r="J59" s="265"/>
    </row>
    <row r="60" spans="1:10" s="212" customFormat="1">
      <c r="J60" s="265"/>
    </row>
    <row r="61" spans="1:10" s="212" customFormat="1">
      <c r="J61" s="265"/>
    </row>
    <row r="62" spans="1:10" s="212" customFormat="1">
      <c r="J62" s="265"/>
    </row>
    <row r="63" spans="1:10" s="212" customFormat="1">
      <c r="J63" s="265"/>
    </row>
    <row r="64" spans="1:10" s="212" customFormat="1">
      <c r="J64" s="265"/>
    </row>
    <row r="65" spans="10:10" s="212" customFormat="1">
      <c r="J65" s="265"/>
    </row>
    <row r="66" spans="10:10" s="212" customFormat="1">
      <c r="J66" s="265"/>
    </row>
    <row r="67" spans="10:10" s="212" customFormat="1">
      <c r="J67" s="265"/>
    </row>
    <row r="68" spans="10:10" s="212" customFormat="1">
      <c r="J68" s="265"/>
    </row>
    <row r="69" spans="10:10" s="212" customFormat="1">
      <c r="J69" s="265"/>
    </row>
    <row r="70" spans="10:10" s="212" customFormat="1">
      <c r="J70" s="265"/>
    </row>
    <row r="71" spans="10:10" s="212" customFormat="1">
      <c r="J71" s="265"/>
    </row>
    <row r="72" spans="10:10" s="212" customFormat="1">
      <c r="J72" s="265"/>
    </row>
    <row r="73" spans="10:10" s="212" customFormat="1">
      <c r="J73" s="265"/>
    </row>
    <row r="74" spans="10:10" s="212" customFormat="1">
      <c r="J74" s="265"/>
    </row>
    <row r="75" spans="10:10" s="212" customFormat="1">
      <c r="J75" s="265"/>
    </row>
    <row r="76" spans="10:10" s="212" customFormat="1">
      <c r="J76" s="265"/>
    </row>
    <row r="77" spans="10:10" s="212" customFormat="1">
      <c r="J77" s="265"/>
    </row>
    <row r="78" spans="10:10" s="212" customFormat="1">
      <c r="J78" s="265"/>
    </row>
    <row r="79" spans="10:10" s="212" customFormat="1">
      <c r="J79" s="265"/>
    </row>
    <row r="80" spans="10:10" s="212" customFormat="1">
      <c r="J80" s="265"/>
    </row>
    <row r="81" spans="10:10" s="212" customFormat="1">
      <c r="J81" s="265"/>
    </row>
    <row r="82" spans="10:10" s="212" customFormat="1">
      <c r="J82" s="265"/>
    </row>
    <row r="83" spans="10:10" s="212" customFormat="1">
      <c r="J83" s="265"/>
    </row>
    <row r="84" spans="10:10" s="212" customFormat="1">
      <c r="J84" s="265"/>
    </row>
    <row r="85" spans="10:10" s="212" customFormat="1">
      <c r="J85" s="265"/>
    </row>
    <row r="86" spans="10:10" s="212" customFormat="1">
      <c r="J86" s="265"/>
    </row>
    <row r="87" spans="10:10" s="212" customFormat="1">
      <c r="J87" s="265"/>
    </row>
    <row r="88" spans="10:10" s="212" customFormat="1">
      <c r="J88" s="265"/>
    </row>
    <row r="89" spans="10:10" s="212" customFormat="1">
      <c r="J89" s="265"/>
    </row>
    <row r="90" spans="10:10" s="212" customFormat="1">
      <c r="J90" s="265"/>
    </row>
    <row r="91" spans="10:10" s="212" customFormat="1">
      <c r="J91" s="265"/>
    </row>
    <row r="92" spans="10:10" s="212" customFormat="1">
      <c r="J92" s="265"/>
    </row>
    <row r="93" spans="10:10" s="212" customFormat="1">
      <c r="J93" s="265"/>
    </row>
    <row r="94" spans="10:10" s="212" customFormat="1">
      <c r="J94" s="265"/>
    </row>
    <row r="95" spans="10:10" s="212" customFormat="1">
      <c r="J95" s="265"/>
    </row>
    <row r="96" spans="10:10" s="212" customFormat="1">
      <c r="J96" s="265"/>
    </row>
    <row r="97" spans="10:10" s="212" customFormat="1">
      <c r="J97" s="265"/>
    </row>
    <row r="98" spans="10:10" s="212" customFormat="1">
      <c r="J98" s="265"/>
    </row>
    <row r="99" spans="10:10" s="212" customFormat="1">
      <c r="J99" s="265"/>
    </row>
    <row r="100" spans="10:10" s="212" customFormat="1">
      <c r="J100" s="265"/>
    </row>
    <row r="101" spans="10:10" s="212" customFormat="1">
      <c r="J101" s="265"/>
    </row>
    <row r="102" spans="10:10" s="212" customFormat="1">
      <c r="J102" s="265"/>
    </row>
    <row r="103" spans="10:10" s="212" customFormat="1">
      <c r="J103" s="265"/>
    </row>
    <row r="104" spans="10:10" s="212" customFormat="1">
      <c r="J104" s="265"/>
    </row>
    <row r="105" spans="10:10" s="212" customFormat="1">
      <c r="J105" s="265"/>
    </row>
    <row r="106" spans="10:10" s="212" customFormat="1">
      <c r="J106" s="265"/>
    </row>
    <row r="107" spans="10:10" s="212" customFormat="1">
      <c r="J107" s="265"/>
    </row>
    <row r="108" spans="10:10" s="212" customFormat="1">
      <c r="J108" s="265"/>
    </row>
    <row r="109" spans="10:10" s="212" customFormat="1">
      <c r="J109" s="265"/>
    </row>
    <row r="110" spans="10:10" s="212" customFormat="1">
      <c r="J110" s="265"/>
    </row>
    <row r="111" spans="10:10" s="212" customFormat="1">
      <c r="J111" s="265"/>
    </row>
    <row r="112" spans="10:10" s="212" customFormat="1">
      <c r="J112" s="265"/>
    </row>
    <row r="113" spans="10:10" s="212" customFormat="1">
      <c r="J113" s="265"/>
    </row>
    <row r="114" spans="10:10" s="212" customFormat="1">
      <c r="J114" s="265"/>
    </row>
    <row r="115" spans="10:10" s="212" customFormat="1">
      <c r="J115" s="265"/>
    </row>
    <row r="116" spans="10:10" s="212" customFormat="1">
      <c r="J116" s="265"/>
    </row>
    <row r="117" spans="10:10" s="212" customFormat="1">
      <c r="J117" s="265"/>
    </row>
    <row r="118" spans="10:10" s="212" customFormat="1">
      <c r="J118" s="265"/>
    </row>
    <row r="119" spans="10:10" s="212" customFormat="1">
      <c r="J119" s="265"/>
    </row>
    <row r="120" spans="10:10" s="212" customFormat="1">
      <c r="J120" s="265"/>
    </row>
    <row r="121" spans="10:10" s="212" customFormat="1">
      <c r="J121" s="265"/>
    </row>
    <row r="122" spans="10:10" s="212" customFormat="1">
      <c r="J122" s="265"/>
    </row>
    <row r="123" spans="10:10" s="212" customFormat="1">
      <c r="J123" s="265"/>
    </row>
    <row r="124" spans="10:10" s="212" customFormat="1">
      <c r="J124" s="265"/>
    </row>
    <row r="125" spans="10:10" s="212" customFormat="1">
      <c r="J125" s="265"/>
    </row>
    <row r="126" spans="10:10" s="212" customFormat="1">
      <c r="J126" s="265"/>
    </row>
    <row r="127" spans="10:10" s="212" customFormat="1">
      <c r="J127" s="265"/>
    </row>
    <row r="128" spans="10:10" s="212" customFormat="1">
      <c r="J128" s="265"/>
    </row>
    <row r="129" spans="10:10" s="212" customFormat="1">
      <c r="J129" s="265"/>
    </row>
    <row r="130" spans="10:10" s="212" customFormat="1">
      <c r="J130" s="265"/>
    </row>
    <row r="131" spans="10:10" s="212" customFormat="1">
      <c r="J131" s="265"/>
    </row>
    <row r="132" spans="10:10" s="212" customFormat="1">
      <c r="J132" s="265"/>
    </row>
    <row r="133" spans="10:10" s="212" customFormat="1">
      <c r="J133" s="265"/>
    </row>
    <row r="134" spans="10:10" s="212" customFormat="1">
      <c r="J134" s="265"/>
    </row>
    <row r="135" spans="10:10" s="212" customFormat="1">
      <c r="J135" s="265"/>
    </row>
    <row r="136" spans="10:10" s="212" customFormat="1">
      <c r="J136" s="265"/>
    </row>
    <row r="137" spans="10:10" s="212" customFormat="1">
      <c r="J137" s="265"/>
    </row>
    <row r="138" spans="10:10" s="212" customFormat="1">
      <c r="J138" s="265"/>
    </row>
    <row r="139" spans="10:10" s="212" customFormat="1">
      <c r="J139" s="265"/>
    </row>
    <row r="140" spans="10:10" s="212" customFormat="1">
      <c r="J140" s="265"/>
    </row>
    <row r="141" spans="10:10" s="212" customFormat="1">
      <c r="J141" s="265"/>
    </row>
    <row r="142" spans="10:10" s="212" customFormat="1">
      <c r="J142" s="265"/>
    </row>
    <row r="143" spans="10:10" s="212" customFormat="1">
      <c r="J143" s="265"/>
    </row>
    <row r="144" spans="10:10" s="212" customFormat="1">
      <c r="J144" s="265"/>
    </row>
    <row r="145" spans="10:10" s="212" customFormat="1">
      <c r="J145" s="265"/>
    </row>
    <row r="146" spans="10:10" s="212" customFormat="1">
      <c r="J146" s="265"/>
    </row>
    <row r="147" spans="10:10" s="212" customFormat="1">
      <c r="J147" s="265"/>
    </row>
    <row r="148" spans="10:10" s="212" customFormat="1">
      <c r="J148" s="265"/>
    </row>
    <row r="149" spans="10:10" s="212" customFormat="1">
      <c r="J149" s="265"/>
    </row>
    <row r="150" spans="10:10" s="212" customFormat="1">
      <c r="J150" s="265"/>
    </row>
    <row r="151" spans="10:10" s="212" customFormat="1">
      <c r="J151" s="265"/>
    </row>
    <row r="152" spans="10:10" s="212" customFormat="1">
      <c r="J152" s="265"/>
    </row>
    <row r="153" spans="10:10" s="212" customFormat="1">
      <c r="J153" s="265"/>
    </row>
    <row r="154" spans="10:10" s="212" customFormat="1">
      <c r="J154" s="265"/>
    </row>
    <row r="155" spans="10:10" s="212" customFormat="1">
      <c r="J155" s="265"/>
    </row>
    <row r="156" spans="10:10" s="212" customFormat="1">
      <c r="J156" s="265"/>
    </row>
    <row r="157" spans="10:10" s="212" customFormat="1">
      <c r="J157" s="265"/>
    </row>
    <row r="158" spans="10:10" s="212" customFormat="1">
      <c r="J158" s="265"/>
    </row>
    <row r="159" spans="10:10" s="212" customFormat="1">
      <c r="J159" s="265"/>
    </row>
    <row r="160" spans="10:10" s="212" customFormat="1">
      <c r="J160" s="265"/>
    </row>
    <row r="161" spans="10:10" s="212" customFormat="1">
      <c r="J161" s="265"/>
    </row>
    <row r="162" spans="10:10" s="212" customFormat="1">
      <c r="J162" s="265"/>
    </row>
    <row r="163" spans="10:10" s="212" customFormat="1">
      <c r="J163" s="265"/>
    </row>
    <row r="164" spans="10:10" s="212" customFormat="1">
      <c r="J164" s="265"/>
    </row>
    <row r="165" spans="10:10" s="212" customFormat="1">
      <c r="J165" s="265"/>
    </row>
    <row r="166" spans="10:10" s="212" customFormat="1">
      <c r="J166" s="265"/>
    </row>
    <row r="167" spans="10:10" s="212" customFormat="1">
      <c r="J167" s="265"/>
    </row>
    <row r="168" spans="10:10" s="212" customFormat="1">
      <c r="J168" s="265"/>
    </row>
    <row r="169" spans="10:10" s="212" customFormat="1">
      <c r="J169" s="265"/>
    </row>
    <row r="170" spans="10:10" s="212" customFormat="1">
      <c r="J170" s="265"/>
    </row>
    <row r="171" spans="10:10" s="212" customFormat="1">
      <c r="J171" s="265"/>
    </row>
    <row r="172" spans="10:10" s="212" customFormat="1">
      <c r="J172" s="265"/>
    </row>
    <row r="173" spans="10:10" s="212" customFormat="1">
      <c r="J173" s="265"/>
    </row>
    <row r="174" spans="10:10" s="212" customFormat="1">
      <c r="J174" s="265"/>
    </row>
    <row r="175" spans="10:10" s="212" customFormat="1">
      <c r="J175" s="265"/>
    </row>
    <row r="176" spans="10:10" s="212" customFormat="1">
      <c r="J176" s="265"/>
    </row>
    <row r="177" spans="10:10" s="212" customFormat="1">
      <c r="J177" s="265"/>
    </row>
    <row r="178" spans="10:10" s="212" customFormat="1">
      <c r="J178" s="265"/>
    </row>
    <row r="179" spans="10:10" s="212" customFormat="1">
      <c r="J179" s="265"/>
    </row>
    <row r="180" spans="10:10" s="212" customFormat="1">
      <c r="J180" s="265"/>
    </row>
    <row r="181" spans="10:10" s="212" customFormat="1">
      <c r="J181" s="265"/>
    </row>
    <row r="182" spans="10:10" s="212" customFormat="1">
      <c r="J182" s="265"/>
    </row>
    <row r="183" spans="10:10" s="212" customFormat="1">
      <c r="J183" s="265"/>
    </row>
    <row r="184" spans="10:10" s="212" customFormat="1">
      <c r="J184" s="265"/>
    </row>
    <row r="185" spans="10:10" s="212" customFormat="1">
      <c r="J185" s="265"/>
    </row>
    <row r="186" spans="10:10" s="212" customFormat="1">
      <c r="J186" s="265"/>
    </row>
    <row r="187" spans="10:10" s="212" customFormat="1">
      <c r="J187" s="265"/>
    </row>
    <row r="188" spans="10:10" s="212" customFormat="1">
      <c r="J188" s="265"/>
    </row>
    <row r="189" spans="10:10" s="212" customFormat="1">
      <c r="J189" s="265"/>
    </row>
    <row r="190" spans="10:10" s="212" customFormat="1">
      <c r="J190" s="265"/>
    </row>
    <row r="191" spans="10:10" s="212" customFormat="1">
      <c r="J191" s="265"/>
    </row>
    <row r="192" spans="10:10" s="212" customFormat="1">
      <c r="J192" s="265"/>
    </row>
    <row r="193" spans="10:10" s="212" customFormat="1">
      <c r="J193" s="265"/>
    </row>
    <row r="194" spans="10:10" s="212" customFormat="1">
      <c r="J194" s="265"/>
    </row>
    <row r="195" spans="10:10" s="212" customFormat="1">
      <c r="J195" s="265"/>
    </row>
    <row r="196" spans="10:10" s="212" customFormat="1">
      <c r="J196" s="265"/>
    </row>
    <row r="197" spans="10:10" s="212" customFormat="1">
      <c r="J197" s="265"/>
    </row>
    <row r="198" spans="10:10" s="212" customFormat="1">
      <c r="J198" s="265"/>
    </row>
    <row r="199" spans="10:10" s="212" customFormat="1">
      <c r="J199" s="265"/>
    </row>
    <row r="200" spans="10:10" s="212" customFormat="1">
      <c r="J200" s="265"/>
    </row>
    <row r="201" spans="10:10" s="212" customFormat="1">
      <c r="J201" s="265"/>
    </row>
    <row r="202" spans="10:10" s="212" customFormat="1">
      <c r="J202" s="265"/>
    </row>
    <row r="203" spans="10:10" s="212" customFormat="1">
      <c r="J203" s="265"/>
    </row>
    <row r="204" spans="10:10" s="212" customFormat="1">
      <c r="J204" s="265"/>
    </row>
    <row r="205" spans="10:10" s="212" customFormat="1">
      <c r="J205" s="265"/>
    </row>
    <row r="206" spans="10:10" s="212" customFormat="1">
      <c r="J206" s="265"/>
    </row>
    <row r="207" spans="10:10" s="212" customFormat="1">
      <c r="J207" s="265"/>
    </row>
    <row r="208" spans="10:10" s="212" customFormat="1">
      <c r="J208" s="265"/>
    </row>
    <row r="209" spans="10:10" s="212" customFormat="1">
      <c r="J209" s="265"/>
    </row>
    <row r="210" spans="10:10" s="212" customFormat="1">
      <c r="J210" s="265"/>
    </row>
    <row r="211" spans="10:10" s="212" customFormat="1">
      <c r="J211" s="265"/>
    </row>
    <row r="212" spans="10:10" s="212" customFormat="1">
      <c r="J212" s="265"/>
    </row>
    <row r="213" spans="10:10" s="212" customFormat="1">
      <c r="J213" s="265"/>
    </row>
    <row r="214" spans="10:10" s="212" customFormat="1">
      <c r="J214" s="265"/>
    </row>
    <row r="215" spans="10:10" s="212" customFormat="1">
      <c r="J215" s="265"/>
    </row>
    <row r="216" spans="10:10" s="212" customFormat="1">
      <c r="J216" s="265"/>
    </row>
    <row r="217" spans="10:10" s="212" customFormat="1">
      <c r="J217" s="265"/>
    </row>
    <row r="218" spans="10:10" s="212" customFormat="1">
      <c r="J218" s="265"/>
    </row>
    <row r="219" spans="10:10" s="212" customFormat="1">
      <c r="J219" s="265"/>
    </row>
    <row r="220" spans="10:10" s="212" customFormat="1">
      <c r="J220" s="265"/>
    </row>
    <row r="221" spans="10:10" s="212" customFormat="1">
      <c r="J221" s="265"/>
    </row>
    <row r="222" spans="10:10" s="212" customFormat="1">
      <c r="J222" s="265"/>
    </row>
    <row r="223" spans="10:10" s="212" customFormat="1">
      <c r="J223" s="265"/>
    </row>
    <row r="224" spans="10:10" s="212" customFormat="1">
      <c r="J224" s="265"/>
    </row>
    <row r="225" spans="10:10" s="212" customFormat="1">
      <c r="J225" s="265"/>
    </row>
    <row r="226" spans="10:10" s="212" customFormat="1">
      <c r="J226" s="265"/>
    </row>
    <row r="227" spans="10:10" s="212" customFormat="1">
      <c r="J227" s="265"/>
    </row>
    <row r="228" spans="10:10" s="212" customFormat="1">
      <c r="J228" s="265"/>
    </row>
    <row r="229" spans="10:10" s="212" customFormat="1">
      <c r="J229" s="265"/>
    </row>
    <row r="230" spans="10:10" s="212" customFormat="1">
      <c r="J230" s="265"/>
    </row>
    <row r="231" spans="10:10" s="212" customFormat="1">
      <c r="J231" s="265"/>
    </row>
    <row r="232" spans="10:10" s="212" customFormat="1">
      <c r="J232" s="265"/>
    </row>
    <row r="233" spans="10:10" s="212" customFormat="1">
      <c r="J233" s="265"/>
    </row>
    <row r="234" spans="10:10" s="212" customFormat="1">
      <c r="J234" s="265"/>
    </row>
    <row r="235" spans="10:10" s="212" customFormat="1">
      <c r="J235" s="265"/>
    </row>
    <row r="236" spans="10:10" s="212" customFormat="1">
      <c r="J236" s="265"/>
    </row>
    <row r="237" spans="10:10" s="212" customFormat="1">
      <c r="J237" s="265"/>
    </row>
    <row r="238" spans="10:10" s="212" customFormat="1">
      <c r="J238" s="265"/>
    </row>
    <row r="239" spans="10:10" s="212" customFormat="1">
      <c r="J239" s="265"/>
    </row>
    <row r="240" spans="10:10" s="212" customFormat="1">
      <c r="J240" s="265"/>
    </row>
    <row r="241" spans="10:10" s="212" customFormat="1">
      <c r="J241" s="265"/>
    </row>
    <row r="242" spans="10:10" s="212" customFormat="1">
      <c r="J242" s="265"/>
    </row>
    <row r="243" spans="10:10" s="212" customFormat="1">
      <c r="J243" s="265"/>
    </row>
    <row r="244" spans="10:10" s="212" customFormat="1">
      <c r="J244" s="265"/>
    </row>
    <row r="245" spans="10:10" s="212" customFormat="1">
      <c r="J245" s="265"/>
    </row>
    <row r="246" spans="10:10" s="212" customFormat="1">
      <c r="J246" s="265"/>
    </row>
    <row r="247" spans="10:10" s="212" customFormat="1">
      <c r="J247" s="265"/>
    </row>
    <row r="248" spans="10:10" s="212" customFormat="1">
      <c r="J248" s="265"/>
    </row>
    <row r="249" spans="10:10" s="212" customFormat="1">
      <c r="J249" s="265"/>
    </row>
    <row r="250" spans="10:10" s="212" customFormat="1">
      <c r="J250" s="265"/>
    </row>
    <row r="251" spans="10:10" s="212" customFormat="1">
      <c r="J251" s="265"/>
    </row>
    <row r="252" spans="10:10" s="212" customFormat="1">
      <c r="J252" s="265"/>
    </row>
    <row r="253" spans="10:10" s="212" customFormat="1">
      <c r="J253" s="265"/>
    </row>
    <row r="254" spans="10:10" s="212" customFormat="1">
      <c r="J254" s="265"/>
    </row>
    <row r="255" spans="10:10" s="212" customFormat="1">
      <c r="J255" s="265"/>
    </row>
    <row r="256" spans="10:10" s="212" customFormat="1">
      <c r="J256" s="265"/>
    </row>
    <row r="257" spans="10:10" s="212" customFormat="1">
      <c r="J257" s="265"/>
    </row>
    <row r="258" spans="10:10" s="212" customFormat="1">
      <c r="J258" s="265"/>
    </row>
    <row r="259" spans="10:10" s="212" customFormat="1">
      <c r="J259" s="265"/>
    </row>
    <row r="260" spans="10:10" s="212" customFormat="1">
      <c r="J260" s="265"/>
    </row>
    <row r="261" spans="10:10" s="212" customFormat="1">
      <c r="J261" s="265"/>
    </row>
    <row r="262" spans="10:10" s="212" customFormat="1">
      <c r="J262" s="265"/>
    </row>
    <row r="263" spans="10:10" s="212" customFormat="1">
      <c r="J263" s="265"/>
    </row>
    <row r="264" spans="10:10" s="212" customFormat="1">
      <c r="J264" s="265"/>
    </row>
    <row r="265" spans="10:10" s="212" customFormat="1">
      <c r="J265" s="265"/>
    </row>
    <row r="266" spans="10:10" s="212" customFormat="1">
      <c r="J266" s="265"/>
    </row>
    <row r="267" spans="10:10" s="212" customFormat="1">
      <c r="J267" s="265"/>
    </row>
    <row r="268" spans="10:10" s="212" customFormat="1">
      <c r="J268" s="265"/>
    </row>
    <row r="269" spans="10:10" s="212" customFormat="1">
      <c r="J269" s="265"/>
    </row>
    <row r="270" spans="10:10" s="212" customFormat="1">
      <c r="J270" s="265"/>
    </row>
    <row r="271" spans="10:10" s="212" customFormat="1">
      <c r="J271" s="265"/>
    </row>
    <row r="272" spans="10:10" s="212" customFormat="1">
      <c r="J272" s="265"/>
    </row>
    <row r="273" spans="10:10" s="212" customFormat="1">
      <c r="J273" s="265"/>
    </row>
    <row r="274" spans="10:10" s="212" customFormat="1">
      <c r="J274" s="265"/>
    </row>
    <row r="275" spans="10:10" s="212" customFormat="1">
      <c r="J275" s="265"/>
    </row>
    <row r="276" spans="10:10" s="212" customFormat="1">
      <c r="J276" s="265"/>
    </row>
    <row r="277" spans="10:10" s="212" customFormat="1">
      <c r="J277" s="265"/>
    </row>
    <row r="278" spans="10:10" s="212" customFormat="1">
      <c r="J278" s="265"/>
    </row>
    <row r="279" spans="10:10" s="212" customFormat="1">
      <c r="J279" s="265"/>
    </row>
    <row r="280" spans="10:10" s="212" customFormat="1">
      <c r="J280" s="265"/>
    </row>
    <row r="281" spans="10:10" s="212" customFormat="1">
      <c r="J281" s="265"/>
    </row>
    <row r="282" spans="10:10" s="212" customFormat="1">
      <c r="J282" s="265"/>
    </row>
    <row r="283" spans="10:10" s="212" customFormat="1">
      <c r="J283" s="265"/>
    </row>
    <row r="284" spans="10:10" s="212" customFormat="1">
      <c r="J284" s="265"/>
    </row>
    <row r="285" spans="10:10" s="212" customFormat="1">
      <c r="J285" s="265"/>
    </row>
    <row r="286" spans="10:10" s="212" customFormat="1">
      <c r="J286" s="265"/>
    </row>
    <row r="287" spans="10:10" s="212" customFormat="1">
      <c r="J287" s="265"/>
    </row>
    <row r="288" spans="10:10" s="212" customFormat="1">
      <c r="J288" s="265"/>
    </row>
    <row r="289" spans="10:10" s="212" customFormat="1">
      <c r="J289" s="265"/>
    </row>
    <row r="290" spans="10:10" s="212" customFormat="1">
      <c r="J290" s="265"/>
    </row>
    <row r="291" spans="10:10" s="212" customFormat="1">
      <c r="J291" s="265"/>
    </row>
    <row r="292" spans="10:10" s="212" customFormat="1">
      <c r="J292" s="265"/>
    </row>
    <row r="293" spans="10:10" s="212" customFormat="1">
      <c r="J293" s="265"/>
    </row>
    <row r="294" spans="10:10" s="212" customFormat="1">
      <c r="J294" s="265"/>
    </row>
    <row r="295" spans="10:10" s="212" customFormat="1">
      <c r="J295" s="265"/>
    </row>
    <row r="296" spans="10:10" s="212" customFormat="1">
      <c r="J296" s="265"/>
    </row>
    <row r="297" spans="10:10" s="212" customFormat="1">
      <c r="J297" s="265"/>
    </row>
    <row r="298" spans="10:10" s="212" customFormat="1">
      <c r="J298" s="265"/>
    </row>
    <row r="299" spans="10:10" s="212" customFormat="1">
      <c r="J299" s="265"/>
    </row>
    <row r="300" spans="10:10" s="212" customFormat="1">
      <c r="J300" s="265"/>
    </row>
    <row r="301" spans="10:10" s="212" customFormat="1">
      <c r="J301" s="265"/>
    </row>
    <row r="302" spans="10:10" s="212" customFormat="1">
      <c r="J302" s="265"/>
    </row>
    <row r="303" spans="10:10" s="212" customFormat="1">
      <c r="J303" s="265"/>
    </row>
    <row r="304" spans="10:10" s="212" customFormat="1">
      <c r="J304" s="265"/>
    </row>
    <row r="305" spans="10:10" s="212" customFormat="1">
      <c r="J305" s="265"/>
    </row>
    <row r="306" spans="10:10" s="212" customFormat="1">
      <c r="J306" s="265"/>
    </row>
    <row r="307" spans="10:10" s="212" customFormat="1">
      <c r="J307" s="265"/>
    </row>
    <row r="308" spans="10:10" s="212" customFormat="1">
      <c r="J308" s="265"/>
    </row>
    <row r="309" spans="10:10" s="212" customFormat="1">
      <c r="J309" s="265"/>
    </row>
    <row r="310" spans="10:10" s="212" customFormat="1">
      <c r="J310" s="265"/>
    </row>
    <row r="311" spans="10:10" s="212" customFormat="1">
      <c r="J311" s="265"/>
    </row>
    <row r="312" spans="10:10" s="212" customFormat="1">
      <c r="J312" s="265"/>
    </row>
    <row r="313" spans="10:10" s="212" customFormat="1">
      <c r="J313" s="265"/>
    </row>
    <row r="314" spans="10:10" s="212" customFormat="1">
      <c r="J314" s="265"/>
    </row>
    <row r="315" spans="10:10" s="212" customFormat="1">
      <c r="J315" s="265"/>
    </row>
    <row r="316" spans="10:10" s="212" customFormat="1">
      <c r="J316" s="265"/>
    </row>
    <row r="317" spans="10:10" s="212" customFormat="1">
      <c r="J317" s="265"/>
    </row>
    <row r="318" spans="10:10" s="212" customFormat="1">
      <c r="J318" s="265"/>
    </row>
    <row r="319" spans="10:10" s="212" customFormat="1">
      <c r="J319" s="265"/>
    </row>
    <row r="320" spans="10:10" s="212" customFormat="1">
      <c r="J320" s="265"/>
    </row>
    <row r="321" spans="10:10" s="212" customFormat="1">
      <c r="J321" s="265"/>
    </row>
    <row r="322" spans="10:10" s="212" customFormat="1">
      <c r="J322" s="265"/>
    </row>
    <row r="323" spans="10:10" s="212" customFormat="1">
      <c r="J323" s="265"/>
    </row>
    <row r="324" spans="10:10" s="212" customFormat="1">
      <c r="J324" s="265"/>
    </row>
    <row r="325" spans="10:10" s="212" customFormat="1">
      <c r="J325" s="265"/>
    </row>
    <row r="326" spans="10:10" s="212" customFormat="1">
      <c r="J326" s="265"/>
    </row>
    <row r="327" spans="10:10" s="212" customFormat="1">
      <c r="J327" s="265"/>
    </row>
    <row r="328" spans="10:10" s="212" customFormat="1">
      <c r="J328" s="265"/>
    </row>
    <row r="329" spans="10:10" s="212" customFormat="1">
      <c r="J329" s="265"/>
    </row>
    <row r="330" spans="10:10" s="212" customFormat="1">
      <c r="J330" s="265"/>
    </row>
    <row r="331" spans="10:10" s="212" customFormat="1">
      <c r="J331" s="265"/>
    </row>
    <row r="332" spans="10:10" s="212" customFormat="1">
      <c r="J332" s="265"/>
    </row>
    <row r="333" spans="10:10" s="212" customFormat="1">
      <c r="J333" s="265"/>
    </row>
    <row r="334" spans="10:10" s="212" customFormat="1">
      <c r="J334" s="265"/>
    </row>
    <row r="335" spans="10:10" s="212" customFormat="1">
      <c r="J335" s="265"/>
    </row>
    <row r="336" spans="10:10" s="212" customFormat="1">
      <c r="J336" s="265"/>
    </row>
    <row r="337" spans="10:10" s="212" customFormat="1">
      <c r="J337" s="265"/>
    </row>
    <row r="338" spans="10:10" s="212" customFormat="1">
      <c r="J338" s="265"/>
    </row>
    <row r="339" spans="10:10" s="212" customFormat="1">
      <c r="J339" s="265"/>
    </row>
    <row r="340" spans="10:10" s="212" customFormat="1">
      <c r="J340" s="265"/>
    </row>
    <row r="341" spans="10:10" s="212" customFormat="1">
      <c r="J341" s="265"/>
    </row>
    <row r="342" spans="10:10" s="212" customFormat="1">
      <c r="J342" s="265"/>
    </row>
    <row r="343" spans="10:10" s="212" customFormat="1">
      <c r="J343" s="265"/>
    </row>
    <row r="344" spans="10:10" s="212" customFormat="1">
      <c r="J344" s="265"/>
    </row>
    <row r="345" spans="10:10" s="212" customFormat="1">
      <c r="J345" s="265"/>
    </row>
    <row r="346" spans="10:10" s="212" customFormat="1">
      <c r="J346" s="265"/>
    </row>
    <row r="347" spans="10:10" s="212" customFormat="1">
      <c r="J347" s="265"/>
    </row>
    <row r="348" spans="10:10" s="212" customFormat="1">
      <c r="J348" s="265"/>
    </row>
    <row r="349" spans="10:10" s="212" customFormat="1">
      <c r="J349" s="265"/>
    </row>
    <row r="350" spans="10:10" s="212" customFormat="1">
      <c r="J350" s="265"/>
    </row>
    <row r="351" spans="10:10" s="212" customFormat="1">
      <c r="J351" s="265"/>
    </row>
    <row r="352" spans="10:10" s="212" customFormat="1">
      <c r="J352" s="265"/>
    </row>
    <row r="353" spans="10:10" s="212" customFormat="1">
      <c r="J353" s="265"/>
    </row>
    <row r="354" spans="10:10" s="212" customFormat="1">
      <c r="J354" s="265"/>
    </row>
    <row r="355" spans="10:10" s="212" customFormat="1">
      <c r="J355" s="265"/>
    </row>
    <row r="356" spans="10:10" s="212" customFormat="1">
      <c r="J356" s="265"/>
    </row>
    <row r="357" spans="10:10" s="212" customFormat="1">
      <c r="J357" s="265"/>
    </row>
    <row r="358" spans="10:10" s="212" customFormat="1">
      <c r="J358" s="265"/>
    </row>
    <row r="359" spans="10:10" s="212" customFormat="1">
      <c r="J359" s="265"/>
    </row>
    <row r="360" spans="10:10" s="212" customFormat="1">
      <c r="J360" s="265"/>
    </row>
    <row r="361" spans="10:10" s="212" customFormat="1">
      <c r="J361" s="265"/>
    </row>
    <row r="362" spans="10:10" s="212" customFormat="1">
      <c r="J362" s="265"/>
    </row>
    <row r="363" spans="10:10" s="212" customFormat="1">
      <c r="J363" s="265"/>
    </row>
    <row r="364" spans="10:10" s="212" customFormat="1">
      <c r="J364" s="265"/>
    </row>
    <row r="365" spans="10:10" s="212" customFormat="1">
      <c r="J365" s="265"/>
    </row>
    <row r="366" spans="10:10" s="212" customFormat="1">
      <c r="J366" s="265"/>
    </row>
    <row r="367" spans="10:10" s="212" customFormat="1">
      <c r="J367" s="265"/>
    </row>
    <row r="368" spans="10:10" s="212" customFormat="1">
      <c r="J368" s="265"/>
    </row>
    <row r="369" spans="10:10" s="212" customFormat="1">
      <c r="J369" s="265"/>
    </row>
    <row r="370" spans="10:10" s="212" customFormat="1">
      <c r="J370" s="265"/>
    </row>
    <row r="371" spans="10:10" s="212" customFormat="1">
      <c r="J371" s="265"/>
    </row>
    <row r="372" spans="10:10" s="212" customFormat="1">
      <c r="J372" s="265"/>
    </row>
    <row r="373" spans="10:10" s="212" customFormat="1">
      <c r="J373" s="265"/>
    </row>
    <row r="374" spans="10:10" s="212" customFormat="1">
      <c r="J374" s="265"/>
    </row>
    <row r="375" spans="10:10" s="212" customFormat="1">
      <c r="J375" s="265"/>
    </row>
    <row r="376" spans="10:10" s="212" customFormat="1">
      <c r="J376" s="265"/>
    </row>
    <row r="377" spans="10:10" s="212" customFormat="1">
      <c r="J377" s="265"/>
    </row>
    <row r="378" spans="10:10" s="212" customFormat="1">
      <c r="J378" s="265"/>
    </row>
    <row r="379" spans="10:10" s="212" customFormat="1">
      <c r="J379" s="265"/>
    </row>
    <row r="380" spans="10:10" s="212" customFormat="1">
      <c r="J380" s="265"/>
    </row>
    <row r="381" spans="10:10" s="212" customFormat="1">
      <c r="J381" s="265"/>
    </row>
    <row r="382" spans="10:10" s="212" customFormat="1">
      <c r="J382" s="265"/>
    </row>
    <row r="383" spans="10:10" s="212" customFormat="1">
      <c r="J383" s="265"/>
    </row>
    <row r="384" spans="10:10" s="212" customFormat="1">
      <c r="J384" s="265"/>
    </row>
    <row r="385" spans="10:10" s="212" customFormat="1">
      <c r="J385" s="265"/>
    </row>
    <row r="386" spans="10:10" s="212" customFormat="1">
      <c r="J386" s="265"/>
    </row>
    <row r="387" spans="10:10" s="212" customFormat="1">
      <c r="J387" s="265"/>
    </row>
    <row r="388" spans="10:10" s="212" customFormat="1">
      <c r="J388" s="265"/>
    </row>
    <row r="389" spans="10:10" s="212" customFormat="1">
      <c r="J389" s="265"/>
    </row>
    <row r="390" spans="10:10" s="212" customFormat="1">
      <c r="J390" s="265"/>
    </row>
    <row r="391" spans="10:10" s="212" customFormat="1">
      <c r="J391" s="265"/>
    </row>
    <row r="392" spans="10:10" s="212" customFormat="1">
      <c r="J392" s="265"/>
    </row>
    <row r="393" spans="10:10" s="212" customFormat="1">
      <c r="J393" s="265"/>
    </row>
    <row r="394" spans="10:10" s="212" customFormat="1">
      <c r="J394" s="265"/>
    </row>
    <row r="395" spans="10:10" s="212" customFormat="1">
      <c r="J395" s="265"/>
    </row>
    <row r="396" spans="10:10" s="212" customFormat="1">
      <c r="J396" s="265"/>
    </row>
    <row r="397" spans="10:10" s="212" customFormat="1">
      <c r="J397" s="265"/>
    </row>
    <row r="398" spans="10:10" s="212" customFormat="1">
      <c r="J398" s="265"/>
    </row>
    <row r="399" spans="10:10" s="212" customFormat="1">
      <c r="J399" s="265"/>
    </row>
    <row r="400" spans="10:10" s="212" customFormat="1">
      <c r="J400" s="265"/>
    </row>
    <row r="401" spans="10:10" s="212" customFormat="1">
      <c r="J401" s="265"/>
    </row>
    <row r="402" spans="10:10" s="212" customFormat="1">
      <c r="J402" s="265"/>
    </row>
    <row r="403" spans="10:10" s="212" customFormat="1">
      <c r="J403" s="265"/>
    </row>
    <row r="404" spans="10:10" s="212" customFormat="1">
      <c r="J404" s="265"/>
    </row>
    <row r="405" spans="10:10" s="212" customFormat="1">
      <c r="J405" s="265"/>
    </row>
    <row r="406" spans="10:10" s="212" customFormat="1">
      <c r="J406" s="265"/>
    </row>
    <row r="407" spans="10:10" s="212" customFormat="1">
      <c r="J407" s="265"/>
    </row>
    <row r="408" spans="10:10" s="212" customFormat="1">
      <c r="J408" s="265"/>
    </row>
    <row r="409" spans="10:10" s="212" customFormat="1">
      <c r="J409" s="265"/>
    </row>
    <row r="410" spans="10:10" s="212" customFormat="1">
      <c r="J410" s="265"/>
    </row>
    <row r="411" spans="10:10" s="212" customFormat="1">
      <c r="J411" s="265"/>
    </row>
    <row r="412" spans="10:10" s="212" customFormat="1">
      <c r="J412" s="265"/>
    </row>
    <row r="413" spans="10:10" s="212" customFormat="1">
      <c r="J413" s="265"/>
    </row>
    <row r="414" spans="10:10" s="212" customFormat="1">
      <c r="J414" s="265"/>
    </row>
    <row r="415" spans="10:10" s="212" customFormat="1">
      <c r="J415" s="265"/>
    </row>
    <row r="416" spans="10:10" s="212" customFormat="1">
      <c r="J416" s="265"/>
    </row>
    <row r="417" spans="10:10" s="212" customFormat="1">
      <c r="J417" s="265"/>
    </row>
    <row r="418" spans="10:10" s="212" customFormat="1">
      <c r="J418" s="265"/>
    </row>
    <row r="419" spans="10:10" s="212" customFormat="1">
      <c r="J419" s="265"/>
    </row>
    <row r="420" spans="10:10" s="212" customFormat="1">
      <c r="J420" s="265"/>
    </row>
    <row r="421" spans="10:10" s="212" customFormat="1">
      <c r="J421" s="265"/>
    </row>
    <row r="422" spans="10:10" s="212" customFormat="1">
      <c r="J422" s="265"/>
    </row>
    <row r="423" spans="10:10" s="212" customFormat="1">
      <c r="J423" s="265"/>
    </row>
    <row r="424" spans="10:10" s="212" customFormat="1">
      <c r="J424" s="265"/>
    </row>
    <row r="425" spans="10:10" s="212" customFormat="1">
      <c r="J425" s="265"/>
    </row>
    <row r="426" spans="10:10" s="212" customFormat="1">
      <c r="J426" s="265"/>
    </row>
    <row r="427" spans="10:10" s="212" customFormat="1">
      <c r="J427" s="265"/>
    </row>
    <row r="428" spans="10:10" s="212" customFormat="1">
      <c r="J428" s="265"/>
    </row>
    <row r="429" spans="10:10" s="212" customFormat="1">
      <c r="J429" s="265"/>
    </row>
    <row r="430" spans="10:10" s="212" customFormat="1">
      <c r="J430" s="265"/>
    </row>
    <row r="431" spans="10:10" s="212" customFormat="1">
      <c r="J431" s="265"/>
    </row>
    <row r="432" spans="10:10" s="212" customFormat="1">
      <c r="J432" s="265"/>
    </row>
    <row r="433" spans="10:10" s="212" customFormat="1">
      <c r="J433" s="265"/>
    </row>
    <row r="434" spans="10:10" s="212" customFormat="1">
      <c r="J434" s="265"/>
    </row>
    <row r="435" spans="10:10" s="212" customFormat="1">
      <c r="J435" s="265"/>
    </row>
    <row r="436" spans="10:10" s="212" customFormat="1">
      <c r="J436" s="265"/>
    </row>
    <row r="437" spans="10:10" s="212" customFormat="1">
      <c r="J437" s="265"/>
    </row>
    <row r="438" spans="10:10" s="212" customFormat="1">
      <c r="J438" s="265"/>
    </row>
    <row r="439" spans="10:10" s="212" customFormat="1">
      <c r="J439" s="265"/>
    </row>
    <row r="440" spans="10:10" s="212" customFormat="1">
      <c r="J440" s="265"/>
    </row>
    <row r="441" spans="10:10" s="212" customFormat="1">
      <c r="J441" s="265"/>
    </row>
    <row r="442" spans="10:10" s="212" customFormat="1">
      <c r="J442" s="265"/>
    </row>
    <row r="443" spans="10:10" s="212" customFormat="1">
      <c r="J443" s="265"/>
    </row>
    <row r="444" spans="10:10" s="212" customFormat="1">
      <c r="J444" s="265"/>
    </row>
    <row r="445" spans="10:10" s="212" customFormat="1">
      <c r="J445" s="265"/>
    </row>
    <row r="446" spans="10:10" s="212" customFormat="1">
      <c r="J446" s="265"/>
    </row>
    <row r="447" spans="10:10" s="212" customFormat="1">
      <c r="J447" s="265"/>
    </row>
    <row r="448" spans="10:10" s="212" customFormat="1">
      <c r="J448" s="265"/>
    </row>
    <row r="449" spans="10:10" s="212" customFormat="1">
      <c r="J449" s="265"/>
    </row>
    <row r="450" spans="10:10" s="212" customFormat="1">
      <c r="J450" s="265"/>
    </row>
    <row r="451" spans="10:10" s="212" customFormat="1">
      <c r="J451" s="265"/>
    </row>
    <row r="452" spans="10:10" s="212" customFormat="1">
      <c r="J452" s="265"/>
    </row>
    <row r="453" spans="10:10" s="212" customFormat="1">
      <c r="J453" s="265"/>
    </row>
    <row r="454" spans="10:10" s="212" customFormat="1">
      <c r="J454" s="265"/>
    </row>
    <row r="455" spans="10:10" s="212" customFormat="1">
      <c r="J455" s="265"/>
    </row>
    <row r="456" spans="10:10" s="212" customFormat="1">
      <c r="J456" s="265"/>
    </row>
    <row r="457" spans="10:10" s="212" customFormat="1">
      <c r="J457" s="265"/>
    </row>
    <row r="458" spans="10:10" s="212" customFormat="1">
      <c r="J458" s="265"/>
    </row>
    <row r="459" spans="10:10" s="212" customFormat="1">
      <c r="J459" s="265"/>
    </row>
    <row r="460" spans="10:10" s="212" customFormat="1">
      <c r="J460" s="265"/>
    </row>
    <row r="461" spans="10:10" s="212" customFormat="1">
      <c r="J461" s="265"/>
    </row>
    <row r="462" spans="10:10" s="212" customFormat="1">
      <c r="J462" s="265"/>
    </row>
    <row r="463" spans="10:10" s="212" customFormat="1">
      <c r="J463" s="265"/>
    </row>
    <row r="464" spans="10:10" s="212" customFormat="1">
      <c r="J464" s="265"/>
    </row>
    <row r="465" spans="10:10" s="212" customFormat="1">
      <c r="J465" s="265"/>
    </row>
    <row r="466" spans="10:10" s="212" customFormat="1">
      <c r="J466" s="265"/>
    </row>
    <row r="467" spans="10:10" s="212" customFormat="1">
      <c r="J467" s="265"/>
    </row>
    <row r="468" spans="10:10" s="212" customFormat="1">
      <c r="J468" s="265"/>
    </row>
    <row r="469" spans="10:10" s="212" customFormat="1">
      <c r="J469" s="265"/>
    </row>
    <row r="470" spans="10:10" s="212" customFormat="1">
      <c r="J470" s="265"/>
    </row>
    <row r="471" spans="10:10" s="212" customFormat="1">
      <c r="J471" s="265"/>
    </row>
    <row r="472" spans="10:10" s="212" customFormat="1">
      <c r="J472" s="265"/>
    </row>
    <row r="473" spans="10:10" s="212" customFormat="1">
      <c r="J473" s="265"/>
    </row>
    <row r="474" spans="10:10" s="212" customFormat="1">
      <c r="J474" s="265"/>
    </row>
    <row r="475" spans="10:10" s="212" customFormat="1">
      <c r="J475" s="265"/>
    </row>
    <row r="476" spans="10:10" s="212" customFormat="1">
      <c r="J476" s="265"/>
    </row>
    <row r="477" spans="10:10" s="212" customFormat="1">
      <c r="J477" s="265"/>
    </row>
    <row r="478" spans="10:10" s="212" customFormat="1">
      <c r="J478" s="265"/>
    </row>
    <row r="479" spans="10:10" s="212" customFormat="1">
      <c r="J479" s="265"/>
    </row>
    <row r="480" spans="10:10" s="212" customFormat="1">
      <c r="J480" s="265"/>
    </row>
    <row r="481" spans="10:10" s="212" customFormat="1">
      <c r="J481" s="265"/>
    </row>
    <row r="482" spans="10:10" s="212" customFormat="1">
      <c r="J482" s="265"/>
    </row>
    <row r="483" spans="10:10" s="212" customFormat="1">
      <c r="J483" s="265"/>
    </row>
    <row r="484" spans="10:10" s="212" customFormat="1">
      <c r="J484" s="265"/>
    </row>
    <row r="485" spans="10:10" s="212" customFormat="1">
      <c r="J485" s="265"/>
    </row>
    <row r="486" spans="10:10" s="212" customFormat="1">
      <c r="J486" s="265"/>
    </row>
    <row r="487" spans="10:10" s="212" customFormat="1">
      <c r="J487" s="265"/>
    </row>
    <row r="488" spans="10:10" s="212" customFormat="1">
      <c r="J488" s="265"/>
    </row>
    <row r="489" spans="10:10" s="212" customFormat="1">
      <c r="J489" s="265"/>
    </row>
    <row r="490" spans="10:10" s="212" customFormat="1">
      <c r="J490" s="265"/>
    </row>
    <row r="491" spans="10:10" s="212" customFormat="1">
      <c r="J491" s="265"/>
    </row>
    <row r="492" spans="10:10" s="212" customFormat="1">
      <c r="J492" s="265"/>
    </row>
    <row r="493" spans="10:10" s="212" customFormat="1">
      <c r="J493" s="265"/>
    </row>
    <row r="494" spans="10:10" s="212" customFormat="1">
      <c r="J494" s="265"/>
    </row>
    <row r="495" spans="10:10" s="212" customFormat="1">
      <c r="J495" s="265"/>
    </row>
    <row r="496" spans="10:10" s="212" customFormat="1">
      <c r="J496" s="265"/>
    </row>
    <row r="497" spans="10:10" s="212" customFormat="1">
      <c r="J497" s="265"/>
    </row>
    <row r="498" spans="10:10" s="212" customFormat="1">
      <c r="J498" s="265"/>
    </row>
    <row r="499" spans="10:10" s="212" customFormat="1">
      <c r="J499" s="265"/>
    </row>
    <row r="500" spans="10:10" s="212" customFormat="1">
      <c r="J500" s="265"/>
    </row>
    <row r="501" spans="10:10" s="212" customFormat="1">
      <c r="J501" s="265"/>
    </row>
    <row r="502" spans="10:10" s="212" customFormat="1">
      <c r="J502" s="265"/>
    </row>
    <row r="503" spans="10:10" s="212" customFormat="1">
      <c r="J503" s="265"/>
    </row>
    <row r="504" spans="10:10" s="212" customFormat="1">
      <c r="J504" s="265"/>
    </row>
    <row r="505" spans="10:10" s="212" customFormat="1">
      <c r="J505" s="265"/>
    </row>
    <row r="506" spans="10:10" s="212" customFormat="1">
      <c r="J506" s="265"/>
    </row>
    <row r="507" spans="10:10" s="212" customFormat="1">
      <c r="J507" s="265"/>
    </row>
    <row r="508" spans="10:10" s="212" customFormat="1">
      <c r="J508" s="265"/>
    </row>
    <row r="509" spans="10:10" s="212" customFormat="1">
      <c r="J509" s="265"/>
    </row>
    <row r="510" spans="10:10" s="212" customFormat="1">
      <c r="J510" s="265"/>
    </row>
    <row r="511" spans="10:10" s="212" customFormat="1">
      <c r="J511" s="265"/>
    </row>
    <row r="512" spans="10:10" s="212" customFormat="1">
      <c r="J512" s="265"/>
    </row>
    <row r="513" spans="10:10" s="212" customFormat="1">
      <c r="J513" s="265"/>
    </row>
    <row r="514" spans="10:10" s="212" customFormat="1">
      <c r="J514" s="265"/>
    </row>
    <row r="515" spans="10:10" s="212" customFormat="1">
      <c r="J515" s="265"/>
    </row>
    <row r="516" spans="10:10" s="212" customFormat="1">
      <c r="J516" s="265"/>
    </row>
    <row r="517" spans="10:10" s="212" customFormat="1">
      <c r="J517" s="265"/>
    </row>
    <row r="518" spans="10:10" s="212" customFormat="1">
      <c r="J518" s="265"/>
    </row>
    <row r="519" spans="10:10" s="212" customFormat="1">
      <c r="J519" s="265"/>
    </row>
    <row r="520" spans="10:10" s="212" customFormat="1">
      <c r="J520" s="265"/>
    </row>
    <row r="521" spans="10:10" s="212" customFormat="1">
      <c r="J521" s="265"/>
    </row>
    <row r="522" spans="10:10" s="212" customFormat="1">
      <c r="J522" s="265"/>
    </row>
    <row r="523" spans="10:10" s="212" customFormat="1">
      <c r="J523" s="265"/>
    </row>
    <row r="524" spans="10:10" s="212" customFormat="1">
      <c r="J524" s="265"/>
    </row>
    <row r="525" spans="10:10" s="212" customFormat="1">
      <c r="J525" s="265"/>
    </row>
    <row r="526" spans="10:10" s="212" customFormat="1">
      <c r="J526" s="265"/>
    </row>
    <row r="527" spans="10:10" s="212" customFormat="1">
      <c r="J527" s="265"/>
    </row>
    <row r="528" spans="10:10" s="212" customFormat="1">
      <c r="J528" s="265"/>
    </row>
    <row r="529" spans="10:10" s="212" customFormat="1">
      <c r="J529" s="265"/>
    </row>
    <row r="530" spans="10:10" s="212" customFormat="1">
      <c r="J530" s="265"/>
    </row>
    <row r="531" spans="10:10" s="212" customFormat="1">
      <c r="J531" s="265"/>
    </row>
    <row r="532" spans="10:10" s="212" customFormat="1">
      <c r="J532" s="265"/>
    </row>
    <row r="533" spans="10:10" s="212" customFormat="1">
      <c r="J533" s="265"/>
    </row>
    <row r="534" spans="10:10" s="212" customFormat="1">
      <c r="J534" s="265"/>
    </row>
    <row r="535" spans="10:10" s="212" customFormat="1">
      <c r="J535" s="265"/>
    </row>
    <row r="536" spans="10:10" s="212" customFormat="1">
      <c r="J536" s="265"/>
    </row>
    <row r="537" spans="10:10" s="212" customFormat="1">
      <c r="J537" s="265"/>
    </row>
    <row r="538" spans="10:10" s="212" customFormat="1">
      <c r="J538" s="265"/>
    </row>
    <row r="539" spans="10:10" s="212" customFormat="1">
      <c r="J539" s="265"/>
    </row>
    <row r="540" spans="10:10" s="212" customFormat="1">
      <c r="J540" s="265"/>
    </row>
    <row r="541" spans="10:10" s="212" customFormat="1">
      <c r="J541" s="265"/>
    </row>
    <row r="542" spans="10:10" s="212" customFormat="1">
      <c r="J542" s="265"/>
    </row>
    <row r="543" spans="10:10" s="212" customFormat="1">
      <c r="J543" s="265"/>
    </row>
    <row r="544" spans="10:10" s="212" customFormat="1">
      <c r="J544" s="265"/>
    </row>
    <row r="545" spans="10:10" s="212" customFormat="1">
      <c r="J545" s="265"/>
    </row>
    <row r="546" spans="10:10" s="212" customFormat="1">
      <c r="J546" s="265"/>
    </row>
    <row r="547" spans="10:10" s="212" customFormat="1">
      <c r="J547" s="265"/>
    </row>
    <row r="548" spans="10:10" s="212" customFormat="1">
      <c r="J548" s="265"/>
    </row>
    <row r="549" spans="10:10" s="212" customFormat="1">
      <c r="J549" s="265"/>
    </row>
    <row r="550" spans="10:10" s="212" customFormat="1">
      <c r="J550" s="265"/>
    </row>
    <row r="551" spans="10:10" s="212" customFormat="1">
      <c r="J551" s="265"/>
    </row>
    <row r="552" spans="10:10" s="212" customFormat="1">
      <c r="J552" s="265"/>
    </row>
    <row r="553" spans="10:10" s="212" customFormat="1">
      <c r="J553" s="265"/>
    </row>
    <row r="554" spans="10:10" s="212" customFormat="1">
      <c r="J554" s="265"/>
    </row>
    <row r="555" spans="10:10" s="212" customFormat="1">
      <c r="J555" s="265"/>
    </row>
    <row r="556" spans="10:10" s="212" customFormat="1">
      <c r="J556" s="265"/>
    </row>
    <row r="557" spans="10:10" s="212" customFormat="1">
      <c r="J557" s="265"/>
    </row>
    <row r="558" spans="10:10" s="212" customFormat="1">
      <c r="J558" s="265"/>
    </row>
    <row r="559" spans="10:10" s="212" customFormat="1">
      <c r="J559" s="265"/>
    </row>
    <row r="560" spans="10:10" s="212" customFormat="1">
      <c r="J560" s="265"/>
    </row>
    <row r="561" spans="10:10" s="212" customFormat="1">
      <c r="J561" s="265"/>
    </row>
    <row r="562" spans="10:10" s="212" customFormat="1">
      <c r="J562" s="265"/>
    </row>
    <row r="563" spans="10:10" s="212" customFormat="1">
      <c r="J563" s="265"/>
    </row>
    <row r="564" spans="10:10" s="212" customFormat="1">
      <c r="J564" s="265"/>
    </row>
    <row r="565" spans="10:10" s="212" customFormat="1">
      <c r="J565" s="265"/>
    </row>
    <row r="566" spans="10:10" s="212" customFormat="1">
      <c r="J566" s="265"/>
    </row>
    <row r="567" spans="10:10" s="212" customFormat="1">
      <c r="J567" s="265"/>
    </row>
    <row r="568" spans="10:10" s="212" customFormat="1">
      <c r="J568" s="265"/>
    </row>
    <row r="569" spans="10:10" s="212" customFormat="1">
      <c r="J569" s="265"/>
    </row>
    <row r="570" spans="10:10" s="212" customFormat="1">
      <c r="J570" s="265"/>
    </row>
    <row r="571" spans="10:10" s="212" customFormat="1">
      <c r="J571" s="265"/>
    </row>
    <row r="572" spans="10:10" s="212" customFormat="1">
      <c r="J572" s="265"/>
    </row>
    <row r="573" spans="10:10" s="212" customFormat="1">
      <c r="J573" s="265"/>
    </row>
    <row r="574" spans="10:10" s="212" customFormat="1">
      <c r="J574" s="265"/>
    </row>
    <row r="575" spans="10:10" s="212" customFormat="1">
      <c r="J575" s="265"/>
    </row>
    <row r="576" spans="10:10" s="212" customFormat="1">
      <c r="J576" s="265"/>
    </row>
    <row r="577" spans="10:10" s="212" customFormat="1">
      <c r="J577" s="265"/>
    </row>
    <row r="578" spans="10:10" s="212" customFormat="1">
      <c r="J578" s="265"/>
    </row>
    <row r="579" spans="10:10" s="212" customFormat="1">
      <c r="J579" s="265"/>
    </row>
    <row r="580" spans="10:10" s="212" customFormat="1">
      <c r="J580" s="265"/>
    </row>
    <row r="581" spans="10:10" s="212" customFormat="1">
      <c r="J581" s="265"/>
    </row>
    <row r="582" spans="10:10" s="212" customFormat="1">
      <c r="J582" s="265"/>
    </row>
    <row r="583" spans="10:10" s="212" customFormat="1">
      <c r="J583" s="265"/>
    </row>
    <row r="584" spans="10:10" s="212" customFormat="1">
      <c r="J584" s="265"/>
    </row>
    <row r="585" spans="10:10" s="212" customFormat="1">
      <c r="J585" s="265"/>
    </row>
    <row r="586" spans="10:10" s="212" customFormat="1">
      <c r="J586" s="265"/>
    </row>
    <row r="587" spans="10:10" s="212" customFormat="1">
      <c r="J587" s="265"/>
    </row>
    <row r="588" spans="10:10" s="212" customFormat="1">
      <c r="J588" s="265"/>
    </row>
    <row r="589" spans="10:10" s="212" customFormat="1">
      <c r="J589" s="265"/>
    </row>
    <row r="590" spans="10:10" s="212" customFormat="1">
      <c r="J590" s="265"/>
    </row>
    <row r="591" spans="10:10" s="212" customFormat="1">
      <c r="J591" s="265"/>
    </row>
    <row r="592" spans="10:10" s="212" customFormat="1">
      <c r="J592" s="265"/>
    </row>
    <row r="593" spans="10:10" s="212" customFormat="1">
      <c r="J593" s="265"/>
    </row>
    <row r="594" spans="10:10" s="212" customFormat="1">
      <c r="J594" s="265"/>
    </row>
    <row r="595" spans="10:10" s="212" customFormat="1">
      <c r="J595" s="265"/>
    </row>
    <row r="596" spans="10:10" s="212" customFormat="1">
      <c r="J596" s="265"/>
    </row>
    <row r="597" spans="10:10" s="212" customFormat="1">
      <c r="J597" s="265"/>
    </row>
    <row r="598" spans="10:10" s="212" customFormat="1">
      <c r="J598" s="265"/>
    </row>
    <row r="599" spans="10:10" s="212" customFormat="1">
      <c r="J599" s="265"/>
    </row>
    <row r="600" spans="10:10" s="212" customFormat="1">
      <c r="J600" s="265"/>
    </row>
    <row r="601" spans="10:10" s="212" customFormat="1">
      <c r="J601" s="265"/>
    </row>
    <row r="602" spans="10:10" s="212" customFormat="1">
      <c r="J602" s="265"/>
    </row>
    <row r="603" spans="10:10" s="212" customFormat="1">
      <c r="J603" s="265"/>
    </row>
    <row r="604" spans="10:10" s="212" customFormat="1">
      <c r="J604" s="265"/>
    </row>
    <row r="605" spans="10:10" s="212" customFormat="1">
      <c r="J605" s="265"/>
    </row>
    <row r="606" spans="10:10" s="212" customFormat="1">
      <c r="J606" s="265"/>
    </row>
    <row r="607" spans="10:10" s="212" customFormat="1">
      <c r="J607" s="265"/>
    </row>
    <row r="608" spans="10:10" s="212" customFormat="1">
      <c r="J608" s="265"/>
    </row>
    <row r="609" spans="10:10" s="212" customFormat="1">
      <c r="J609" s="265"/>
    </row>
    <row r="610" spans="10:10" s="212" customFormat="1">
      <c r="J610" s="265"/>
    </row>
    <row r="611" spans="10:10" s="212" customFormat="1">
      <c r="J611" s="265"/>
    </row>
    <row r="612" spans="10:10" s="212" customFormat="1">
      <c r="J612" s="265"/>
    </row>
    <row r="613" spans="10:10" s="212" customFormat="1">
      <c r="J613" s="265"/>
    </row>
    <row r="614" spans="10:10" s="212" customFormat="1">
      <c r="J614" s="265"/>
    </row>
    <row r="615" spans="10:10" s="212" customFormat="1">
      <c r="J615" s="265"/>
    </row>
    <row r="616" spans="10:10" s="212" customFormat="1">
      <c r="J616" s="265"/>
    </row>
    <row r="617" spans="10:10" s="212" customFormat="1">
      <c r="J617" s="265"/>
    </row>
    <row r="618" spans="10:10" s="212" customFormat="1">
      <c r="J618" s="265"/>
    </row>
    <row r="619" spans="10:10" s="212" customFormat="1">
      <c r="J619" s="265"/>
    </row>
    <row r="620" spans="10:10" s="212" customFormat="1">
      <c r="J620" s="265"/>
    </row>
    <row r="621" spans="10:10" s="212" customFormat="1">
      <c r="J621" s="265"/>
    </row>
    <row r="622" spans="10:10" s="212" customFormat="1">
      <c r="J622" s="265"/>
    </row>
    <row r="623" spans="10:10" s="212" customFormat="1">
      <c r="J623" s="265"/>
    </row>
    <row r="624" spans="10:10" s="212" customFormat="1">
      <c r="J624" s="265"/>
    </row>
    <row r="625" spans="10:10" s="212" customFormat="1">
      <c r="J625" s="265"/>
    </row>
    <row r="626" spans="10:10" s="212" customFormat="1">
      <c r="J626" s="265"/>
    </row>
    <row r="627" spans="10:10" s="212" customFormat="1">
      <c r="J627" s="265"/>
    </row>
    <row r="628" spans="10:10" s="212" customFormat="1">
      <c r="J628" s="265"/>
    </row>
    <row r="629" spans="10:10" s="212" customFormat="1">
      <c r="J629" s="265"/>
    </row>
    <row r="630" spans="10:10" s="212" customFormat="1">
      <c r="J630" s="265"/>
    </row>
    <row r="631" spans="10:10" s="212" customFormat="1">
      <c r="J631" s="265"/>
    </row>
    <row r="632" spans="10:10" s="212" customFormat="1">
      <c r="J632" s="265"/>
    </row>
    <row r="633" spans="10:10" s="212" customFormat="1">
      <c r="J633" s="265"/>
    </row>
    <row r="634" spans="10:10" s="212" customFormat="1">
      <c r="J634" s="265"/>
    </row>
    <row r="635" spans="10:10" s="212" customFormat="1">
      <c r="J635" s="265"/>
    </row>
    <row r="636" spans="10:10" s="212" customFormat="1">
      <c r="J636" s="265"/>
    </row>
    <row r="637" spans="10:10" s="212" customFormat="1">
      <c r="J637" s="265"/>
    </row>
    <row r="638" spans="10:10" s="212" customFormat="1">
      <c r="J638" s="265"/>
    </row>
    <row r="639" spans="10:10" s="212" customFormat="1">
      <c r="J639" s="265"/>
    </row>
    <row r="640" spans="10:10" s="212" customFormat="1">
      <c r="J640" s="265"/>
    </row>
    <row r="641" spans="10:10" s="212" customFormat="1">
      <c r="J641" s="265"/>
    </row>
    <row r="642" spans="10:10" s="212" customFormat="1">
      <c r="J642" s="265"/>
    </row>
    <row r="643" spans="10:10" s="212" customFormat="1">
      <c r="J643" s="265"/>
    </row>
    <row r="644" spans="10:10" s="212" customFormat="1">
      <c r="J644" s="265"/>
    </row>
    <row r="645" spans="10:10" s="212" customFormat="1">
      <c r="J645" s="265"/>
    </row>
    <row r="646" spans="10:10" s="212" customFormat="1">
      <c r="J646" s="265"/>
    </row>
    <row r="647" spans="10:10" s="212" customFormat="1">
      <c r="J647" s="265"/>
    </row>
    <row r="648" spans="10:10" s="212" customFormat="1">
      <c r="J648" s="265"/>
    </row>
    <row r="649" spans="10:10" s="212" customFormat="1">
      <c r="J649" s="265"/>
    </row>
    <row r="650" spans="10:10" s="212" customFormat="1">
      <c r="J650" s="265"/>
    </row>
    <row r="651" spans="10:10" s="212" customFormat="1">
      <c r="J651" s="265"/>
    </row>
    <row r="652" spans="10:10" s="212" customFormat="1">
      <c r="J652" s="265"/>
    </row>
    <row r="653" spans="10:10" s="212" customFormat="1">
      <c r="J653" s="265"/>
    </row>
    <row r="654" spans="10:10" s="212" customFormat="1">
      <c r="J654" s="265"/>
    </row>
    <row r="655" spans="10:10" s="212" customFormat="1">
      <c r="J655" s="265"/>
    </row>
    <row r="656" spans="10:10" s="212" customFormat="1">
      <c r="J656" s="265"/>
    </row>
    <row r="657" spans="10:10" s="212" customFormat="1">
      <c r="J657" s="265"/>
    </row>
    <row r="658" spans="10:10" s="212" customFormat="1">
      <c r="J658" s="265"/>
    </row>
    <row r="659" spans="10:10" s="212" customFormat="1">
      <c r="J659" s="265"/>
    </row>
    <row r="660" spans="10:10" s="212" customFormat="1">
      <c r="J660" s="265"/>
    </row>
    <row r="661" spans="10:10" s="212" customFormat="1">
      <c r="J661" s="265"/>
    </row>
    <row r="662" spans="10:10" s="212" customFormat="1">
      <c r="J662" s="265"/>
    </row>
    <row r="663" spans="10:10" s="212" customFormat="1">
      <c r="J663" s="265"/>
    </row>
    <row r="664" spans="10:10" s="212" customFormat="1">
      <c r="J664" s="265"/>
    </row>
    <row r="665" spans="10:10" s="212" customFormat="1">
      <c r="J665" s="265"/>
    </row>
    <row r="666" spans="10:10" s="212" customFormat="1">
      <c r="J666" s="265"/>
    </row>
    <row r="667" spans="10:10" s="212" customFormat="1">
      <c r="J667" s="265"/>
    </row>
    <row r="668" spans="10:10" s="212" customFormat="1">
      <c r="J668" s="265"/>
    </row>
    <row r="669" spans="10:10" s="212" customFormat="1">
      <c r="J669" s="265"/>
    </row>
    <row r="670" spans="10:10" s="212" customFormat="1">
      <c r="J670" s="265"/>
    </row>
    <row r="671" spans="10:10" s="212" customFormat="1">
      <c r="J671" s="265"/>
    </row>
    <row r="672" spans="10:10" s="212" customFormat="1">
      <c r="J672" s="265"/>
    </row>
    <row r="673" spans="10:10" s="212" customFormat="1">
      <c r="J673" s="265"/>
    </row>
    <row r="674" spans="10:10" s="212" customFormat="1">
      <c r="J674" s="265"/>
    </row>
    <row r="675" spans="10:10" s="212" customFormat="1">
      <c r="J675" s="265"/>
    </row>
    <row r="676" spans="10:10" s="212" customFormat="1">
      <c r="J676" s="265"/>
    </row>
    <row r="677" spans="10:10" s="212" customFormat="1">
      <c r="J677" s="265"/>
    </row>
    <row r="678" spans="10:10" s="212" customFormat="1">
      <c r="J678" s="265"/>
    </row>
    <row r="679" spans="10:10" s="212" customFormat="1">
      <c r="J679" s="265"/>
    </row>
    <row r="680" spans="10:10" s="212" customFormat="1">
      <c r="J680" s="265"/>
    </row>
    <row r="681" spans="10:10" s="212" customFormat="1">
      <c r="J681" s="265"/>
    </row>
    <row r="682" spans="10:10" s="212" customFormat="1">
      <c r="J682" s="265"/>
    </row>
    <row r="683" spans="10:10" s="212" customFormat="1">
      <c r="J683" s="265"/>
    </row>
    <row r="684" spans="10:10" s="212" customFormat="1">
      <c r="J684" s="265"/>
    </row>
    <row r="685" spans="10:10" s="212" customFormat="1">
      <c r="J685" s="265"/>
    </row>
    <row r="686" spans="10:10" s="212" customFormat="1">
      <c r="J686" s="265"/>
    </row>
    <row r="687" spans="10:10" s="212" customFormat="1">
      <c r="J687" s="265"/>
    </row>
    <row r="688" spans="10:10" s="212" customFormat="1">
      <c r="J688" s="265"/>
    </row>
    <row r="689" spans="10:10" s="212" customFormat="1">
      <c r="J689" s="265"/>
    </row>
    <row r="690" spans="10:10" s="212" customFormat="1">
      <c r="J690" s="265"/>
    </row>
    <row r="691" spans="10:10" s="212" customFormat="1">
      <c r="J691" s="265"/>
    </row>
    <row r="692" spans="10:10" s="212" customFormat="1">
      <c r="J692" s="265"/>
    </row>
    <row r="693" spans="10:10" s="212" customFormat="1">
      <c r="J693" s="265"/>
    </row>
    <row r="694" spans="10:10" s="212" customFormat="1">
      <c r="J694" s="265"/>
    </row>
    <row r="695" spans="10:10" s="212" customFormat="1">
      <c r="J695" s="265"/>
    </row>
    <row r="696" spans="10:10" s="212" customFormat="1">
      <c r="J696" s="265"/>
    </row>
    <row r="697" spans="10:10" s="212" customFormat="1">
      <c r="J697" s="265"/>
    </row>
    <row r="698" spans="10:10" s="212" customFormat="1">
      <c r="J698" s="265"/>
    </row>
    <row r="699" spans="10:10" s="212" customFormat="1">
      <c r="J699" s="265"/>
    </row>
    <row r="700" spans="10:10" s="212" customFormat="1">
      <c r="J700" s="265"/>
    </row>
    <row r="701" spans="10:10" s="212" customFormat="1">
      <c r="J701" s="265"/>
    </row>
    <row r="702" spans="10:10" s="212" customFormat="1">
      <c r="J702" s="265"/>
    </row>
    <row r="703" spans="10:10" s="212" customFormat="1">
      <c r="J703" s="265"/>
    </row>
    <row r="704" spans="10:10" s="212" customFormat="1">
      <c r="J704" s="265"/>
    </row>
    <row r="705" spans="10:10" s="212" customFormat="1">
      <c r="J705" s="265"/>
    </row>
    <row r="706" spans="10:10" s="212" customFormat="1">
      <c r="J706" s="265"/>
    </row>
    <row r="707" spans="10:10" s="212" customFormat="1">
      <c r="J707" s="265"/>
    </row>
    <row r="708" spans="10:10" s="212" customFormat="1">
      <c r="J708" s="265"/>
    </row>
    <row r="709" spans="10:10" s="212" customFormat="1">
      <c r="J709" s="265"/>
    </row>
    <row r="710" spans="10:10" s="212" customFormat="1">
      <c r="J710" s="265"/>
    </row>
    <row r="711" spans="10:10" s="212" customFormat="1">
      <c r="J711" s="265"/>
    </row>
    <row r="712" spans="10:10" s="212" customFormat="1">
      <c r="J712" s="265"/>
    </row>
    <row r="713" spans="10:10" s="212" customFormat="1">
      <c r="J713" s="265"/>
    </row>
    <row r="714" spans="10:10" s="212" customFormat="1">
      <c r="J714" s="265"/>
    </row>
    <row r="715" spans="10:10" s="212" customFormat="1">
      <c r="J715" s="265"/>
    </row>
    <row r="716" spans="10:10" s="212" customFormat="1">
      <c r="J716" s="265"/>
    </row>
    <row r="717" spans="10:10" s="212" customFormat="1">
      <c r="J717" s="265"/>
    </row>
    <row r="718" spans="10:10" s="212" customFormat="1">
      <c r="J718" s="265"/>
    </row>
    <row r="719" spans="10:10" s="212" customFormat="1">
      <c r="J719" s="265"/>
    </row>
    <row r="720" spans="10:10" s="212" customFormat="1">
      <c r="J720" s="265"/>
    </row>
    <row r="721" spans="10:10" s="212" customFormat="1">
      <c r="J721" s="265"/>
    </row>
    <row r="722" spans="10:10" s="212" customFormat="1">
      <c r="J722" s="265"/>
    </row>
    <row r="723" spans="10:10" s="212" customFormat="1">
      <c r="J723" s="265"/>
    </row>
    <row r="724" spans="10:10" s="212" customFormat="1">
      <c r="J724" s="265"/>
    </row>
    <row r="725" spans="10:10" s="212" customFormat="1">
      <c r="J725" s="265"/>
    </row>
    <row r="726" spans="10:10" s="212" customFormat="1">
      <c r="J726" s="265"/>
    </row>
    <row r="727" spans="10:10" s="212" customFormat="1">
      <c r="J727" s="265"/>
    </row>
    <row r="728" spans="10:10" s="212" customFormat="1">
      <c r="J728" s="265"/>
    </row>
    <row r="729" spans="10:10" s="212" customFormat="1">
      <c r="J729" s="265"/>
    </row>
    <row r="730" spans="10:10" s="212" customFormat="1">
      <c r="J730" s="265"/>
    </row>
    <row r="731" spans="10:10" s="212" customFormat="1">
      <c r="J731" s="265"/>
    </row>
    <row r="732" spans="10:10" s="212" customFormat="1">
      <c r="J732" s="265"/>
    </row>
    <row r="733" spans="10:10" s="212" customFormat="1">
      <c r="J733" s="265"/>
    </row>
    <row r="734" spans="10:10" s="212" customFormat="1">
      <c r="J734" s="265"/>
    </row>
    <row r="735" spans="10:10" s="212" customFormat="1">
      <c r="J735" s="265"/>
    </row>
    <row r="736" spans="10:10" s="212" customFormat="1">
      <c r="J736" s="265"/>
    </row>
    <row r="737" spans="10:10" s="212" customFormat="1">
      <c r="J737" s="265"/>
    </row>
    <row r="738" spans="10:10" s="212" customFormat="1">
      <c r="J738" s="265"/>
    </row>
    <row r="739" spans="10:10" s="212" customFormat="1">
      <c r="J739" s="265"/>
    </row>
    <row r="740" spans="10:10" s="212" customFormat="1">
      <c r="J740" s="265"/>
    </row>
    <row r="741" spans="10:10" s="212" customFormat="1">
      <c r="J741" s="265"/>
    </row>
    <row r="742" spans="10:10" s="212" customFormat="1">
      <c r="J742" s="265"/>
    </row>
    <row r="743" spans="10:10" s="212" customFormat="1">
      <c r="J743" s="265"/>
    </row>
    <row r="744" spans="10:10" s="212" customFormat="1">
      <c r="J744" s="265"/>
    </row>
    <row r="745" spans="10:10" s="212" customFormat="1">
      <c r="J745" s="265"/>
    </row>
    <row r="746" spans="10:10" s="212" customFormat="1">
      <c r="J746" s="265"/>
    </row>
    <row r="747" spans="10:10" s="212" customFormat="1">
      <c r="J747" s="265"/>
    </row>
    <row r="748" spans="10:10" s="212" customFormat="1">
      <c r="J748" s="265"/>
    </row>
    <row r="749" spans="10:10" s="212" customFormat="1">
      <c r="J749" s="265"/>
    </row>
    <row r="750" spans="10:10" s="212" customFormat="1">
      <c r="J750" s="265"/>
    </row>
    <row r="751" spans="10:10" s="212" customFormat="1">
      <c r="J751" s="265"/>
    </row>
    <row r="752" spans="10:10" s="212" customFormat="1">
      <c r="J752" s="265"/>
    </row>
    <row r="753" spans="10:10" s="212" customFormat="1">
      <c r="J753" s="265"/>
    </row>
    <row r="754" spans="10:10" s="212" customFormat="1">
      <c r="J754" s="265"/>
    </row>
    <row r="755" spans="10:10" s="212" customFormat="1">
      <c r="J755" s="265"/>
    </row>
    <row r="756" spans="10:10" s="212" customFormat="1">
      <c r="J756" s="265"/>
    </row>
  </sheetData>
  <sheetProtection algorithmName="SHA-512" hashValue="tIz/RL8+K3bo9BkmOk7CP12LE+kW26TfrawA2CAzEdennsju0Q1xZZ+4HWcQcNBpF8FVq23cT2mqayZ0ue8oDw==" saltValue="WL5M59+ihcTeBDKPuQfDtA==" spinCount="100000" sheet="1" objects="1" scenarios="1"/>
  <mergeCells count="49">
    <mergeCell ref="A5:J5"/>
    <mergeCell ref="A15:J15"/>
    <mergeCell ref="A16:B16"/>
    <mergeCell ref="C16:D16"/>
    <mergeCell ref="A17:B17"/>
    <mergeCell ref="C17:D17"/>
    <mergeCell ref="A12:B12"/>
    <mergeCell ref="C6:D6"/>
    <mergeCell ref="C7:D7"/>
    <mergeCell ref="C8:D8"/>
    <mergeCell ref="C9:D9"/>
    <mergeCell ref="C10:D10"/>
    <mergeCell ref="C11:D11"/>
    <mergeCell ref="C12:D12"/>
    <mergeCell ref="A6:B6"/>
    <mergeCell ref="A7:B7"/>
    <mergeCell ref="A8:B8"/>
    <mergeCell ref="A9:B9"/>
    <mergeCell ref="A10:B10"/>
    <mergeCell ref="A11:B11"/>
    <mergeCell ref="A26:B26"/>
    <mergeCell ref="C26:D26"/>
    <mergeCell ref="A18:B18"/>
    <mergeCell ref="C18:D18"/>
    <mergeCell ref="A19:B19"/>
    <mergeCell ref="C19:D19"/>
    <mergeCell ref="A20:B20"/>
    <mergeCell ref="C20:D20"/>
    <mergeCell ref="A21:B21"/>
    <mergeCell ref="C21:D21"/>
    <mergeCell ref="A22:B22"/>
    <mergeCell ref="C22:D22"/>
    <mergeCell ref="A25:J25"/>
    <mergeCell ref="A27:B27"/>
    <mergeCell ref="C27:D27"/>
    <mergeCell ref="A28:B28"/>
    <mergeCell ref="C28:D28"/>
    <mergeCell ref="A29:B29"/>
    <mergeCell ref="C29:D29"/>
    <mergeCell ref="I52:J52"/>
    <mergeCell ref="I53:J53"/>
    <mergeCell ref="I54:J54"/>
    <mergeCell ref="A30:B30"/>
    <mergeCell ref="C30:D30"/>
    <mergeCell ref="A31:B31"/>
    <mergeCell ref="C31:D31"/>
    <mergeCell ref="A32:B32"/>
    <mergeCell ref="C32:D32"/>
    <mergeCell ref="G36:H40"/>
  </mergeCells>
  <dataValidations count="1">
    <dataValidation type="list" allowBlank="1" showInputMessage="1" showErrorMessage="1" sqref="E7:E12 E17:E22 E27:E32">
      <formula1>DC</formula1>
    </dataValidation>
  </dataValidations>
  <pageMargins left="0.7" right="0.7" top="0.75" bottom="0.75" header="0.3" footer="0.3"/>
  <pageSetup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50"/>
  <sheetViews>
    <sheetView showGridLines="0" showRowColHeaders="0" showRuler="0" zoomScaleNormal="100" zoomScalePageLayoutView="70" workbookViewId="0">
      <selection activeCell="I30" sqref="I30"/>
    </sheetView>
  </sheetViews>
  <sheetFormatPr defaultRowHeight="12.75"/>
  <cols>
    <col min="3" max="3" width="16.28515625" customWidth="1"/>
    <col min="4" max="4" width="16" customWidth="1"/>
    <col min="5" max="5" width="15.28515625" customWidth="1"/>
    <col min="6" max="6" width="9.5703125" customWidth="1"/>
    <col min="7" max="7" width="11.140625" customWidth="1"/>
    <col min="8" max="79" width="8.85546875" style="212"/>
  </cols>
  <sheetData>
    <row r="1" spans="1:79" ht="30">
      <c r="A1" s="240" t="s">
        <v>80</v>
      </c>
      <c r="B1" s="241"/>
      <c r="C1" s="241"/>
      <c r="D1" s="241"/>
      <c r="E1" s="241"/>
      <c r="F1" s="241"/>
      <c r="G1" s="241"/>
    </row>
    <row r="2" spans="1:79" ht="20.25">
      <c r="A2" s="242" t="s">
        <v>167</v>
      </c>
      <c r="B2" s="241"/>
      <c r="C2" s="241"/>
      <c r="D2" s="241"/>
      <c r="E2" s="241"/>
      <c r="F2" s="241"/>
      <c r="G2" s="241"/>
    </row>
    <row r="3" spans="1:79">
      <c r="A3" s="241"/>
      <c r="B3" s="241"/>
      <c r="C3" s="241"/>
      <c r="D3" s="241"/>
      <c r="E3" s="241"/>
      <c r="F3" s="241"/>
      <c r="G3" s="241"/>
    </row>
    <row r="4" spans="1:79">
      <c r="A4" s="241"/>
      <c r="B4" s="241"/>
      <c r="C4" s="241"/>
      <c r="D4" s="241"/>
      <c r="E4" s="241"/>
      <c r="F4" s="241"/>
      <c r="G4" s="241"/>
    </row>
    <row r="5" spans="1:79" s="17" customFormat="1">
      <c r="A5" s="241"/>
      <c r="B5" s="241"/>
      <c r="C5" s="241"/>
      <c r="D5" s="241"/>
      <c r="E5" s="241"/>
      <c r="F5" s="241"/>
      <c r="G5" s="241"/>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row>
    <row r="6" spans="1:79">
      <c r="A6" s="243" t="s">
        <v>58</v>
      </c>
      <c r="B6" s="243"/>
      <c r="C6" s="243" t="s">
        <v>141</v>
      </c>
      <c r="D6" s="243" t="s">
        <v>7</v>
      </c>
      <c r="E6" s="248" t="s">
        <v>142</v>
      </c>
      <c r="F6" s="248" t="s">
        <v>38</v>
      </c>
      <c r="G6" s="248" t="s">
        <v>143</v>
      </c>
    </row>
    <row r="7" spans="1:79">
      <c r="A7" s="353"/>
      <c r="B7" s="353"/>
      <c r="C7" s="247"/>
      <c r="D7" s="247"/>
      <c r="E7" s="247"/>
      <c r="F7" s="247"/>
      <c r="G7" s="247"/>
    </row>
    <row r="8" spans="1:79">
      <c r="A8" s="353"/>
      <c r="B8" s="353"/>
      <c r="C8" s="247"/>
      <c r="D8" s="247"/>
      <c r="E8" s="247"/>
      <c r="F8" s="247"/>
      <c r="G8" s="247"/>
    </row>
    <row r="9" spans="1:79">
      <c r="A9" s="353"/>
      <c r="B9" s="353"/>
      <c r="C9" s="247"/>
      <c r="D9" s="247"/>
      <c r="E9" s="247"/>
      <c r="F9" s="247"/>
      <c r="G9" s="247"/>
    </row>
    <row r="10" spans="1:79">
      <c r="A10" s="353"/>
      <c r="B10" s="353"/>
      <c r="C10" s="247"/>
      <c r="D10" s="247"/>
      <c r="E10" s="247"/>
      <c r="F10" s="247"/>
      <c r="G10" s="247"/>
    </row>
    <row r="11" spans="1:79">
      <c r="A11" s="353"/>
      <c r="B11" s="353"/>
      <c r="C11" s="247"/>
      <c r="D11" s="247"/>
      <c r="E11" s="247"/>
      <c r="F11" s="247"/>
      <c r="G11" s="247"/>
    </row>
    <row r="12" spans="1:79">
      <c r="A12" s="353"/>
      <c r="B12" s="353"/>
      <c r="C12" s="247"/>
      <c r="D12" s="247"/>
      <c r="E12" s="247"/>
      <c r="F12" s="247"/>
      <c r="G12" s="247"/>
    </row>
    <row r="13" spans="1:79">
      <c r="A13" s="353"/>
      <c r="B13" s="353"/>
      <c r="C13" s="247"/>
      <c r="D13" s="247"/>
      <c r="E13" s="247"/>
      <c r="F13" s="247"/>
      <c r="G13" s="247"/>
    </row>
    <row r="14" spans="1:79">
      <c r="A14" s="353"/>
      <c r="B14" s="353"/>
      <c r="C14" s="247"/>
      <c r="D14" s="247"/>
      <c r="E14" s="247"/>
      <c r="F14" s="247"/>
      <c r="G14" s="247"/>
    </row>
    <row r="15" spans="1:79">
      <c r="A15" s="241"/>
      <c r="B15" s="241"/>
      <c r="C15" s="241"/>
      <c r="D15" s="241"/>
      <c r="E15" s="241"/>
      <c r="F15" s="246">
        <f>SUM(F7:F14)</f>
        <v>0</v>
      </c>
      <c r="G15" s="246">
        <f>SUM(G7:G14)</f>
        <v>0</v>
      </c>
    </row>
    <row r="16" spans="1:79" s="17" customFormat="1">
      <c r="A16" s="241"/>
      <c r="B16" s="241"/>
      <c r="C16" s="241"/>
      <c r="D16" s="241"/>
      <c r="E16" s="241"/>
      <c r="F16" s="246"/>
      <c r="G16" s="246"/>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row>
    <row r="17" spans="1:7">
      <c r="A17" s="241"/>
      <c r="B17" s="241"/>
      <c r="C17" s="241"/>
      <c r="D17" s="241"/>
      <c r="E17" s="241"/>
      <c r="F17" s="246"/>
      <c r="G17" s="246">
        <f>F15*G15*30</f>
        <v>0</v>
      </c>
    </row>
    <row r="18" spans="1:7">
      <c r="A18" s="245" t="s">
        <v>16</v>
      </c>
      <c r="B18" s="241"/>
      <c r="C18" s="250"/>
      <c r="D18" s="247"/>
      <c r="E18" s="241"/>
      <c r="F18" s="241"/>
      <c r="G18" s="241"/>
    </row>
    <row r="19" spans="1:7">
      <c r="A19" s="241"/>
      <c r="B19" s="241"/>
      <c r="C19" s="241"/>
      <c r="D19" s="241"/>
      <c r="E19" s="241"/>
      <c r="F19" s="241"/>
      <c r="G19" s="241"/>
    </row>
    <row r="20" spans="1:7">
      <c r="A20" s="243" t="s">
        <v>144</v>
      </c>
      <c r="B20" s="243"/>
      <c r="C20" s="243"/>
      <c r="D20" s="243"/>
      <c r="E20" s="246" t="s">
        <v>146</v>
      </c>
      <c r="F20" s="241"/>
      <c r="G20" s="241"/>
    </row>
    <row r="21" spans="1:7">
      <c r="A21" s="241"/>
      <c r="B21" s="241"/>
      <c r="C21" s="241"/>
      <c r="D21" s="241"/>
      <c r="E21" s="246" t="s">
        <v>69</v>
      </c>
      <c r="F21" s="241"/>
      <c r="G21" s="17"/>
    </row>
    <row r="22" spans="1:7">
      <c r="A22" s="245" t="s">
        <v>148</v>
      </c>
      <c r="B22" s="241"/>
      <c r="C22" s="241"/>
      <c r="D22" s="251">
        <f>IF(G17&lt;(0.5*D18),IF(G17&lt;100000,G17,100000),IF((0.5*D18)&lt;100000,(0.5*D18),100000))</f>
        <v>0</v>
      </c>
      <c r="E22" s="246" t="s">
        <v>65</v>
      </c>
      <c r="F22" s="241"/>
      <c r="G22" s="17"/>
    </row>
    <row r="23" spans="1:7">
      <c r="A23" s="241"/>
      <c r="B23" s="241"/>
      <c r="C23" s="241"/>
      <c r="D23" s="241"/>
      <c r="E23" s="246" t="s">
        <v>66</v>
      </c>
      <c r="F23" s="241"/>
    </row>
    <row r="24" spans="1:7">
      <c r="A24" s="241"/>
      <c r="B24" s="241"/>
      <c r="C24" s="241"/>
      <c r="D24" s="241"/>
      <c r="E24" s="246" t="s">
        <v>147</v>
      </c>
      <c r="F24" s="241"/>
    </row>
    <row r="25" spans="1:7">
      <c r="A25" s="349" t="s">
        <v>192</v>
      </c>
      <c r="B25" s="350"/>
      <c r="C25" s="350"/>
      <c r="D25" s="350"/>
      <c r="E25" s="241"/>
      <c r="F25" s="241"/>
    </row>
    <row r="26" spans="1:7">
      <c r="A26" s="350"/>
      <c r="B26" s="350"/>
      <c r="C26" s="350"/>
      <c r="D26" s="350"/>
      <c r="E26" s="241"/>
      <c r="F26" s="241"/>
      <c r="G26" s="241"/>
    </row>
    <row r="27" spans="1:7">
      <c r="A27" s="350"/>
      <c r="B27" s="350"/>
      <c r="C27" s="350"/>
      <c r="D27" s="350"/>
      <c r="E27" s="241"/>
      <c r="F27" s="241"/>
      <c r="G27" s="241"/>
    </row>
    <row r="28" spans="1:7">
      <c r="A28" s="241"/>
      <c r="B28" s="241"/>
      <c r="C28" s="241"/>
      <c r="D28" s="241"/>
      <c r="E28" s="241"/>
      <c r="F28" s="241"/>
      <c r="G28" s="241"/>
    </row>
    <row r="29" spans="1:7">
      <c r="A29" s="241"/>
      <c r="B29" s="241"/>
      <c r="C29" s="241"/>
      <c r="D29" s="241"/>
      <c r="E29" s="241"/>
      <c r="F29" s="241"/>
      <c r="G29" s="241"/>
    </row>
    <row r="30" spans="1:7">
      <c r="A30" s="241"/>
      <c r="B30" s="241"/>
      <c r="C30" s="241"/>
      <c r="D30" s="241"/>
      <c r="E30" s="241"/>
      <c r="F30" s="241"/>
      <c r="G30" s="241"/>
    </row>
    <row r="31" spans="1:7">
      <c r="A31" s="241"/>
      <c r="B31" s="241"/>
      <c r="C31" s="241"/>
      <c r="D31" s="241"/>
      <c r="E31" s="241"/>
      <c r="F31" s="241"/>
      <c r="G31" s="241"/>
    </row>
    <row r="32" spans="1:7">
      <c r="A32" s="241"/>
      <c r="B32" s="241"/>
      <c r="C32" s="241"/>
      <c r="D32" s="241"/>
      <c r="E32" s="241"/>
      <c r="F32" s="241"/>
      <c r="G32" s="241"/>
    </row>
    <row r="33" spans="1:7">
      <c r="A33" s="241"/>
      <c r="B33" s="241"/>
      <c r="C33" s="241"/>
      <c r="D33" s="241"/>
      <c r="E33" s="241"/>
      <c r="F33" s="241"/>
      <c r="G33" s="241"/>
    </row>
    <row r="34" spans="1:7">
      <c r="A34" s="241"/>
      <c r="B34" s="241"/>
      <c r="C34" s="241"/>
      <c r="D34" s="241"/>
      <c r="E34" s="241"/>
      <c r="F34" s="241"/>
      <c r="G34" s="241"/>
    </row>
    <row r="35" spans="1:7">
      <c r="A35" s="241"/>
      <c r="B35" s="241"/>
      <c r="C35" s="241"/>
      <c r="D35" s="241"/>
      <c r="E35" s="241"/>
      <c r="F35" s="241"/>
      <c r="G35" s="241"/>
    </row>
    <row r="36" spans="1:7">
      <c r="A36" s="241"/>
      <c r="B36" s="241"/>
      <c r="C36" s="241"/>
      <c r="D36" s="241"/>
      <c r="E36" s="241"/>
      <c r="F36" s="241"/>
      <c r="G36" s="241"/>
    </row>
    <row r="37" spans="1:7">
      <c r="A37" s="241"/>
      <c r="B37" s="241"/>
      <c r="C37" s="241"/>
      <c r="D37" s="241"/>
      <c r="E37" s="241"/>
      <c r="F37" s="241"/>
      <c r="G37" s="241"/>
    </row>
    <row r="38" spans="1:7">
      <c r="A38" s="241"/>
      <c r="B38" s="241"/>
      <c r="C38" s="241"/>
      <c r="D38" s="241"/>
      <c r="E38" s="241"/>
      <c r="F38" s="241"/>
      <c r="G38" s="241"/>
    </row>
    <row r="39" spans="1:7">
      <c r="A39" s="241"/>
      <c r="B39" s="241"/>
      <c r="C39" s="241"/>
      <c r="D39" s="241"/>
      <c r="E39" s="241"/>
      <c r="F39" s="241"/>
      <c r="G39" s="241"/>
    </row>
    <row r="40" spans="1:7">
      <c r="A40" s="241"/>
      <c r="B40" s="241"/>
      <c r="C40" s="241"/>
      <c r="D40" s="241"/>
      <c r="E40" s="241"/>
      <c r="F40" s="241"/>
      <c r="G40" s="241"/>
    </row>
    <row r="41" spans="1:7">
      <c r="A41" s="241"/>
      <c r="B41" s="241"/>
      <c r="C41" s="241"/>
      <c r="D41" s="241"/>
      <c r="E41" s="241"/>
      <c r="F41" s="241"/>
      <c r="G41" s="241"/>
    </row>
    <row r="42" spans="1:7">
      <c r="A42" s="241"/>
      <c r="B42" s="241"/>
      <c r="C42" s="241"/>
      <c r="D42" s="241"/>
      <c r="E42" s="241"/>
      <c r="F42" s="241"/>
      <c r="G42" s="241"/>
    </row>
    <row r="43" spans="1:7">
      <c r="A43" s="241"/>
      <c r="B43" s="241"/>
      <c r="C43" s="241"/>
      <c r="D43" s="241"/>
      <c r="E43" s="241"/>
      <c r="F43" s="241"/>
      <c r="G43" s="241"/>
    </row>
    <row r="44" spans="1:7">
      <c r="A44" s="241"/>
      <c r="B44" s="241"/>
      <c r="C44" s="241"/>
      <c r="D44" s="241"/>
      <c r="E44" s="241"/>
      <c r="F44" s="241"/>
      <c r="G44" s="241"/>
    </row>
    <row r="45" spans="1:7">
      <c r="A45" s="241"/>
      <c r="B45" s="241"/>
      <c r="C45" s="241"/>
      <c r="D45" s="241"/>
      <c r="E45" s="241"/>
      <c r="F45" s="241"/>
      <c r="G45" s="241"/>
    </row>
    <row r="46" spans="1:7">
      <c r="A46" s="241"/>
      <c r="B46" s="241"/>
      <c r="C46" s="241"/>
      <c r="D46" s="241"/>
      <c r="E46" s="241"/>
      <c r="F46" s="241"/>
      <c r="G46" s="241"/>
    </row>
    <row r="47" spans="1:7">
      <c r="A47" s="241"/>
      <c r="B47" s="241"/>
      <c r="C47" s="241"/>
      <c r="D47" s="241"/>
      <c r="E47" s="241"/>
      <c r="F47" s="241"/>
      <c r="G47" s="241"/>
    </row>
    <row r="48" spans="1:7">
      <c r="A48" s="241"/>
      <c r="B48" s="241"/>
      <c r="C48" s="241"/>
      <c r="D48" s="241"/>
      <c r="E48" s="241"/>
      <c r="F48" s="241"/>
      <c r="G48" s="241"/>
    </row>
    <row r="49" spans="1:7">
      <c r="A49" s="241"/>
      <c r="B49" s="241"/>
      <c r="C49" s="241"/>
      <c r="D49" s="241"/>
      <c r="E49" s="241"/>
      <c r="F49" s="241"/>
      <c r="G49" s="241"/>
    </row>
    <row r="50" spans="1:7">
      <c r="A50" s="241"/>
      <c r="B50" s="241"/>
      <c r="C50" s="241"/>
      <c r="D50" s="241"/>
      <c r="E50" s="241"/>
      <c r="F50" s="241"/>
      <c r="G50" s="241"/>
    </row>
    <row r="51" spans="1:7">
      <c r="A51" s="241"/>
      <c r="B51" s="241"/>
      <c r="C51" s="241"/>
      <c r="D51" s="241"/>
      <c r="E51" s="241"/>
      <c r="F51" s="346"/>
      <c r="G51" s="347"/>
    </row>
    <row r="52" spans="1:7">
      <c r="A52" s="241"/>
      <c r="B52" s="241"/>
      <c r="C52" s="241"/>
      <c r="D52" s="241"/>
      <c r="E52" s="241"/>
      <c r="F52" s="346"/>
      <c r="G52" s="347"/>
    </row>
    <row r="53" spans="1:7">
      <c r="A53" s="245"/>
      <c r="B53" s="241"/>
      <c r="C53" s="241"/>
      <c r="D53" s="241"/>
      <c r="E53" s="241"/>
      <c r="F53" s="346"/>
      <c r="G53" s="347"/>
    </row>
    <row r="54" spans="1:7" s="212" customFormat="1"/>
    <row r="55" spans="1:7" s="212" customFormat="1"/>
    <row r="56" spans="1:7" s="212" customFormat="1"/>
    <row r="57" spans="1:7" s="212" customFormat="1"/>
    <row r="58" spans="1:7" s="212" customFormat="1"/>
    <row r="59" spans="1:7" s="212" customFormat="1"/>
    <row r="60" spans="1:7" s="212" customFormat="1"/>
    <row r="61" spans="1:7" s="212" customFormat="1"/>
    <row r="62" spans="1:7" s="212" customFormat="1"/>
    <row r="63" spans="1:7" s="212" customFormat="1"/>
    <row r="64" spans="1:7" s="212" customFormat="1"/>
    <row r="65" s="212" customFormat="1"/>
    <row r="66" s="212" customFormat="1"/>
    <row r="67" s="212" customFormat="1"/>
    <row r="68" s="212" customFormat="1"/>
    <row r="69" s="212" customFormat="1"/>
    <row r="70" s="212" customFormat="1"/>
    <row r="71" s="212" customFormat="1"/>
    <row r="72" s="212" customFormat="1"/>
    <row r="73" s="212" customFormat="1"/>
    <row r="74" s="212" customFormat="1"/>
    <row r="75" s="212" customFormat="1"/>
    <row r="76" s="212" customFormat="1"/>
    <row r="77" s="212" customFormat="1"/>
    <row r="78" s="212" customFormat="1"/>
    <row r="79" s="212" customFormat="1"/>
    <row r="80" s="212" customFormat="1"/>
    <row r="81" s="212" customFormat="1"/>
    <row r="82" s="212" customFormat="1"/>
    <row r="83" s="212" customFormat="1"/>
    <row r="84" s="212" customFormat="1"/>
    <row r="85" s="212" customFormat="1"/>
    <row r="86" s="212" customFormat="1"/>
    <row r="87" s="212" customFormat="1"/>
    <row r="88" s="212" customFormat="1"/>
    <row r="89" s="212" customFormat="1"/>
    <row r="90" s="212" customFormat="1"/>
    <row r="91" s="212" customFormat="1"/>
    <row r="92" s="212" customFormat="1"/>
    <row r="93" s="212" customFormat="1"/>
    <row r="94" s="212" customFormat="1"/>
    <row r="95" s="212" customFormat="1"/>
    <row r="96" s="212" customFormat="1"/>
    <row r="97" s="212" customFormat="1"/>
    <row r="98" s="212" customFormat="1"/>
    <row r="99" s="212" customFormat="1"/>
    <row r="100" s="212" customFormat="1"/>
    <row r="101" s="212" customFormat="1"/>
    <row r="102" s="212" customFormat="1"/>
    <row r="103" s="212" customFormat="1"/>
    <row r="104" s="212" customFormat="1"/>
    <row r="105" s="212" customFormat="1"/>
    <row r="106" s="212" customFormat="1"/>
    <row r="107" s="212" customFormat="1"/>
    <row r="108" s="212" customFormat="1"/>
    <row r="109" s="212" customFormat="1"/>
    <row r="110" s="212" customFormat="1"/>
    <row r="111" s="212" customFormat="1"/>
    <row r="112" s="212" customFormat="1"/>
    <row r="113" s="212" customFormat="1"/>
    <row r="114" s="212" customFormat="1"/>
    <row r="115" s="212" customFormat="1"/>
    <row r="116" s="212" customFormat="1"/>
    <row r="117" s="212" customFormat="1"/>
    <row r="118" s="212" customFormat="1"/>
    <row r="119" s="212" customFormat="1"/>
    <row r="120" s="212" customFormat="1"/>
    <row r="121" s="212" customFormat="1"/>
    <row r="122" s="212" customFormat="1"/>
    <row r="123" s="212" customFormat="1"/>
    <row r="124" s="212" customFormat="1"/>
    <row r="125" s="212" customFormat="1"/>
    <row r="126" s="212" customFormat="1"/>
    <row r="127" s="212" customFormat="1"/>
    <row r="128" s="212" customFormat="1"/>
    <row r="129" s="212" customFormat="1"/>
    <row r="130" s="212" customFormat="1"/>
    <row r="131" s="212" customFormat="1"/>
    <row r="132" s="212" customFormat="1"/>
    <row r="133" s="212" customFormat="1"/>
    <row r="134" s="212" customFormat="1"/>
    <row r="135" s="212" customFormat="1"/>
    <row r="136" s="212" customFormat="1"/>
    <row r="137" s="212" customFormat="1"/>
    <row r="138" s="212" customFormat="1"/>
    <row r="139" s="212" customFormat="1"/>
    <row r="140" s="212" customFormat="1"/>
    <row r="141" s="212" customFormat="1"/>
    <row r="142" s="212" customFormat="1"/>
    <row r="143" s="212" customFormat="1"/>
    <row r="144" s="212" customFormat="1"/>
    <row r="145" s="212" customFormat="1"/>
    <row r="146" s="212" customFormat="1"/>
    <row r="147" s="212" customFormat="1"/>
    <row r="148" s="212" customFormat="1"/>
    <row r="149" s="212" customFormat="1"/>
    <row r="150" s="212" customFormat="1"/>
    <row r="151" s="212" customFormat="1"/>
    <row r="152" s="212" customFormat="1"/>
    <row r="153" s="212" customFormat="1"/>
    <row r="154" s="212" customFormat="1"/>
    <row r="155" s="212" customFormat="1"/>
    <row r="156" s="212" customFormat="1"/>
    <row r="157" s="212" customFormat="1"/>
    <row r="158" s="212" customFormat="1"/>
    <row r="159" s="212" customFormat="1"/>
    <row r="160" s="212" customFormat="1"/>
    <row r="161" s="212" customFormat="1"/>
    <row r="162" s="212" customFormat="1"/>
    <row r="163" s="212" customFormat="1"/>
    <row r="164" s="212" customFormat="1"/>
    <row r="165" s="212" customFormat="1"/>
    <row r="166" s="212" customFormat="1"/>
    <row r="167" s="212" customFormat="1"/>
    <row r="168" s="212" customFormat="1"/>
    <row r="169" s="212" customFormat="1"/>
    <row r="170" s="212" customFormat="1"/>
    <row r="171" s="212" customFormat="1"/>
    <row r="172" s="212" customFormat="1"/>
    <row r="173" s="212" customFormat="1"/>
    <row r="174" s="212" customFormat="1"/>
    <row r="175" s="212" customFormat="1"/>
    <row r="176" s="212" customFormat="1"/>
    <row r="177" s="212" customFormat="1"/>
    <row r="178" s="212" customFormat="1"/>
    <row r="179" s="212" customFormat="1"/>
    <row r="180" s="212" customFormat="1"/>
    <row r="181" s="212" customFormat="1"/>
    <row r="182" s="212" customFormat="1"/>
    <row r="183" s="212" customFormat="1"/>
    <row r="184" s="212" customFormat="1"/>
    <row r="185" s="212" customFormat="1"/>
    <row r="186" s="212" customFormat="1"/>
    <row r="187" s="212" customFormat="1"/>
    <row r="188" s="212" customFormat="1"/>
    <row r="189" s="212" customFormat="1"/>
    <row r="190" s="212" customFormat="1"/>
    <row r="191" s="212" customFormat="1"/>
    <row r="192" s="212" customFormat="1"/>
    <row r="193" s="212" customFormat="1"/>
    <row r="194" s="212" customFormat="1"/>
    <row r="195" s="212" customFormat="1"/>
    <row r="196" s="212" customFormat="1"/>
    <row r="197" s="212" customFormat="1"/>
    <row r="198" s="212" customFormat="1"/>
    <row r="199" s="212" customFormat="1"/>
    <row r="200" s="212" customFormat="1"/>
    <row r="201" s="212" customFormat="1"/>
    <row r="202" s="212" customFormat="1"/>
    <row r="203" s="212" customFormat="1"/>
    <row r="204" s="212" customFormat="1"/>
    <row r="205" s="212" customFormat="1"/>
    <row r="206" s="212" customFormat="1"/>
    <row r="207" s="212" customFormat="1"/>
    <row r="208" s="212" customFormat="1"/>
    <row r="209" s="212" customFormat="1"/>
    <row r="210" s="212" customFormat="1"/>
    <row r="211" s="212" customFormat="1"/>
    <row r="212" s="212" customFormat="1"/>
    <row r="213" s="212" customFormat="1"/>
    <row r="214" s="212" customFormat="1"/>
    <row r="215" s="212" customFormat="1"/>
    <row r="216" s="212" customFormat="1"/>
    <row r="217" s="212" customFormat="1"/>
    <row r="218" s="212" customFormat="1"/>
    <row r="219" s="212" customFormat="1"/>
    <row r="220" s="212" customFormat="1"/>
    <row r="221" s="212" customFormat="1"/>
    <row r="222" s="212" customFormat="1"/>
    <row r="223" s="212" customFormat="1"/>
    <row r="224" s="212" customFormat="1"/>
    <row r="225" s="212" customFormat="1"/>
    <row r="226" s="212" customFormat="1"/>
    <row r="227" s="212" customFormat="1"/>
    <row r="228" s="212" customFormat="1"/>
    <row r="229" s="212" customFormat="1"/>
    <row r="230" s="212" customFormat="1"/>
    <row r="231" s="212" customFormat="1"/>
    <row r="232" s="212" customFormat="1"/>
    <row r="233" s="212" customFormat="1"/>
    <row r="234" s="212" customFormat="1"/>
    <row r="235" s="212" customFormat="1"/>
    <row r="236" s="212" customFormat="1"/>
    <row r="237" s="212" customFormat="1"/>
    <row r="238" s="212" customFormat="1"/>
    <row r="239" s="212" customFormat="1"/>
    <row r="240" s="212" customFormat="1"/>
    <row r="241" s="212" customFormat="1"/>
    <row r="242" s="212" customFormat="1"/>
    <row r="243" s="212" customFormat="1"/>
    <row r="244" s="212" customFormat="1"/>
    <row r="245" s="212" customFormat="1"/>
    <row r="246" s="212" customFormat="1"/>
    <row r="247" s="212" customFormat="1"/>
    <row r="248" s="212" customFormat="1"/>
    <row r="249" s="212" customFormat="1"/>
    <row r="250" s="212" customFormat="1"/>
    <row r="251" s="212" customFormat="1"/>
    <row r="252" s="212" customFormat="1"/>
    <row r="253" s="212" customFormat="1"/>
    <row r="254" s="212" customFormat="1"/>
    <row r="255" s="212" customFormat="1"/>
    <row r="256" s="212" customFormat="1"/>
    <row r="257" s="212" customFormat="1"/>
    <row r="258" s="212" customFormat="1"/>
    <row r="259" s="212" customFormat="1"/>
    <row r="260" s="212" customFormat="1"/>
    <row r="261" s="212" customFormat="1"/>
    <row r="262" s="212" customFormat="1"/>
    <row r="263" s="212" customFormat="1"/>
    <row r="264" s="212" customFormat="1"/>
    <row r="265" s="212" customFormat="1"/>
    <row r="266" s="212" customFormat="1"/>
    <row r="267" s="212" customFormat="1"/>
    <row r="268" s="212" customFormat="1"/>
    <row r="269" s="212" customFormat="1"/>
    <row r="270" s="212" customFormat="1"/>
    <row r="271" s="212" customFormat="1"/>
    <row r="272" s="212" customFormat="1"/>
    <row r="273" s="212" customFormat="1"/>
    <row r="274" s="212" customFormat="1"/>
    <row r="275" s="212" customFormat="1"/>
    <row r="276" s="212" customFormat="1"/>
    <row r="277" s="212" customFormat="1"/>
    <row r="278" s="212" customFormat="1"/>
    <row r="279" s="212" customFormat="1"/>
    <row r="280" s="212" customFormat="1"/>
    <row r="281" s="212" customFormat="1"/>
    <row r="282" s="212" customFormat="1"/>
    <row r="283" s="212" customFormat="1"/>
    <row r="284" s="212" customFormat="1"/>
    <row r="285" s="212" customFormat="1"/>
    <row r="286" s="212" customFormat="1"/>
    <row r="287" s="212" customFormat="1"/>
    <row r="288" s="212" customFormat="1"/>
    <row r="289" s="212" customFormat="1"/>
    <row r="290" s="212" customFormat="1"/>
    <row r="291" s="212" customFormat="1"/>
    <row r="292" s="212" customFormat="1"/>
    <row r="293" s="212" customFormat="1"/>
    <row r="294" s="212" customFormat="1"/>
    <row r="295" s="212" customFormat="1"/>
    <row r="296" s="212" customFormat="1"/>
    <row r="297" s="212" customFormat="1"/>
    <row r="298" s="212" customFormat="1"/>
    <row r="299" s="212" customFormat="1"/>
    <row r="300" s="212" customFormat="1"/>
    <row r="301" s="212" customFormat="1"/>
    <row r="302" s="212" customFormat="1"/>
    <row r="303" s="212" customFormat="1"/>
    <row r="304" s="212" customFormat="1"/>
    <row r="305" s="212" customFormat="1"/>
    <row r="306" s="212" customFormat="1"/>
    <row r="307" s="212" customFormat="1"/>
    <row r="308" s="212" customFormat="1"/>
    <row r="309" s="212" customFormat="1"/>
    <row r="310" s="212" customFormat="1"/>
    <row r="311" s="212" customFormat="1"/>
    <row r="312" s="212" customFormat="1"/>
    <row r="313" s="212" customFormat="1"/>
    <row r="314" s="212" customFormat="1"/>
    <row r="315" s="212" customFormat="1"/>
    <row r="316" s="212" customFormat="1"/>
    <row r="317" s="212" customFormat="1"/>
    <row r="318" s="212" customFormat="1"/>
    <row r="319" s="212" customFormat="1"/>
    <row r="320" s="212" customFormat="1"/>
    <row r="321" s="212" customFormat="1"/>
    <row r="322" s="212" customFormat="1"/>
    <row r="323" s="212" customFormat="1"/>
    <row r="324" s="212" customFormat="1"/>
    <row r="325" s="212" customFormat="1"/>
    <row r="326" s="212" customFormat="1"/>
    <row r="327" s="212" customFormat="1"/>
    <row r="328" s="212" customFormat="1"/>
    <row r="329" s="212" customFormat="1"/>
    <row r="330" s="212" customFormat="1"/>
    <row r="331" s="212" customFormat="1"/>
    <row r="332" s="212" customFormat="1"/>
    <row r="333" s="212" customFormat="1"/>
    <row r="334" s="212" customFormat="1"/>
    <row r="335" s="212" customFormat="1"/>
    <row r="336" s="212" customFormat="1"/>
    <row r="337" s="212" customFormat="1"/>
    <row r="338" s="212" customFormat="1"/>
    <row r="339" s="212" customFormat="1"/>
    <row r="340" s="212" customFormat="1"/>
    <row r="341" s="212" customFormat="1"/>
    <row r="342" s="212" customFormat="1"/>
    <row r="343" s="212" customFormat="1"/>
    <row r="344" s="212" customFormat="1"/>
    <row r="345" s="212" customFormat="1"/>
    <row r="346" s="212" customFormat="1"/>
    <row r="347" s="212" customFormat="1"/>
    <row r="348" s="212" customFormat="1"/>
    <row r="349" s="212" customFormat="1"/>
    <row r="350" s="212" customFormat="1"/>
    <row r="351" s="212" customFormat="1"/>
    <row r="352" s="212" customFormat="1"/>
    <row r="353" s="212" customFormat="1"/>
    <row r="354" s="212" customFormat="1"/>
    <row r="355" s="212" customFormat="1"/>
    <row r="356" s="212" customFormat="1"/>
    <row r="357" s="212" customFormat="1"/>
    <row r="358" s="212" customFormat="1"/>
    <row r="359" s="212" customFormat="1"/>
    <row r="360" s="212" customFormat="1"/>
    <row r="361" s="212" customFormat="1"/>
    <row r="362" s="212" customFormat="1"/>
    <row r="363" s="212" customFormat="1"/>
    <row r="364" s="212" customFormat="1"/>
    <row r="365" s="212" customFormat="1"/>
    <row r="366" s="212" customFormat="1"/>
    <row r="367" s="212" customFormat="1"/>
    <row r="368" s="212" customFormat="1"/>
    <row r="369" s="212" customFormat="1"/>
    <row r="370" s="212" customFormat="1"/>
    <row r="371" s="212" customFormat="1"/>
    <row r="372" s="212" customFormat="1"/>
    <row r="373" s="212" customFormat="1"/>
    <row r="374" s="212" customFormat="1"/>
    <row r="375" s="212" customFormat="1"/>
    <row r="376" s="212" customFormat="1"/>
    <row r="377" s="212" customFormat="1"/>
    <row r="378" s="212" customFormat="1"/>
    <row r="379" s="212" customFormat="1"/>
    <row r="380" s="212" customFormat="1"/>
    <row r="381" s="212" customFormat="1"/>
    <row r="382" s="212" customFormat="1"/>
    <row r="383" s="212" customFormat="1"/>
    <row r="384" s="212" customFormat="1"/>
    <row r="385" s="212" customFormat="1"/>
    <row r="386" s="212" customFormat="1"/>
    <row r="387" s="212" customFormat="1"/>
    <row r="388" s="212" customFormat="1"/>
    <row r="389" s="212" customFormat="1"/>
    <row r="390" s="212" customFormat="1"/>
    <row r="391" s="212" customFormat="1"/>
    <row r="392" s="212" customFormat="1"/>
    <row r="393" s="212" customFormat="1"/>
    <row r="394" s="212" customFormat="1"/>
    <row r="395" s="212" customFormat="1"/>
    <row r="396" s="212" customFormat="1"/>
    <row r="397" s="212" customFormat="1"/>
    <row r="398" s="212" customFormat="1"/>
    <row r="399" s="212" customFormat="1"/>
    <row r="400" s="212" customFormat="1"/>
    <row r="401" s="212" customFormat="1"/>
    <row r="402" s="212" customFormat="1"/>
    <row r="403" s="212" customFormat="1"/>
    <row r="404" s="212" customFormat="1"/>
    <row r="405" s="212" customFormat="1"/>
    <row r="406" s="212" customFormat="1"/>
    <row r="407" s="212" customFormat="1"/>
    <row r="408" s="212" customFormat="1"/>
    <row r="409" s="212" customFormat="1"/>
    <row r="410" s="212" customFormat="1"/>
    <row r="411" s="212" customFormat="1"/>
    <row r="412" s="212" customFormat="1"/>
    <row r="413" s="212" customFormat="1"/>
    <row r="414" s="212" customFormat="1"/>
    <row r="415" s="212" customFormat="1"/>
    <row r="416" s="212" customFormat="1"/>
    <row r="417" s="212" customFormat="1"/>
    <row r="418" s="212" customFormat="1"/>
    <row r="419" s="212" customFormat="1"/>
    <row r="420" s="212" customFormat="1"/>
    <row r="421" s="212" customFormat="1"/>
    <row r="422" s="212" customFormat="1"/>
    <row r="423" s="212" customFormat="1"/>
    <row r="424" s="212" customFormat="1"/>
    <row r="425" s="212" customFormat="1"/>
    <row r="426" s="212" customFormat="1"/>
    <row r="427" s="212" customFormat="1"/>
    <row r="428" s="212" customFormat="1"/>
    <row r="429" s="212" customFormat="1"/>
    <row r="430" s="212" customFormat="1"/>
    <row r="431" s="212" customFormat="1"/>
    <row r="432" s="212" customFormat="1"/>
    <row r="433" s="212" customFormat="1"/>
    <row r="434" s="212" customFormat="1"/>
    <row r="435" s="212" customFormat="1"/>
    <row r="436" s="212" customFormat="1"/>
    <row r="437" s="212" customFormat="1"/>
    <row r="438" s="212" customFormat="1"/>
    <row r="439" s="212" customFormat="1"/>
    <row r="440" s="212" customFormat="1"/>
    <row r="441" s="212" customFormat="1"/>
    <row r="442" s="212" customFormat="1"/>
    <row r="443" s="212" customFormat="1"/>
    <row r="444" s="212" customFormat="1"/>
    <row r="445" s="212" customFormat="1"/>
    <row r="446" s="212" customFormat="1"/>
    <row r="447" s="212" customFormat="1"/>
    <row r="448" s="212" customFormat="1"/>
    <row r="449" s="212" customFormat="1"/>
    <row r="450" s="212" customFormat="1"/>
    <row r="451" s="212" customFormat="1"/>
    <row r="452" s="212" customFormat="1"/>
    <row r="453" s="212" customFormat="1"/>
    <row r="454" s="212" customFormat="1"/>
    <row r="455" s="212" customFormat="1"/>
    <row r="456" s="212" customFormat="1"/>
    <row r="457" s="212" customFormat="1"/>
    <row r="458" s="212" customFormat="1"/>
    <row r="459" s="212" customFormat="1"/>
    <row r="460" s="212" customFormat="1"/>
    <row r="461" s="212" customFormat="1"/>
    <row r="462" s="212" customFormat="1"/>
    <row r="463" s="212" customFormat="1"/>
    <row r="464" s="212" customFormat="1"/>
    <row r="465" s="212" customFormat="1"/>
    <row r="466" s="212" customFormat="1"/>
    <row r="467" s="212" customFormat="1"/>
    <row r="468" s="212" customFormat="1"/>
    <row r="469" s="212" customFormat="1"/>
    <row r="470" s="212" customFormat="1"/>
    <row r="471" s="212" customFormat="1"/>
    <row r="472" s="212" customFormat="1"/>
    <row r="473" s="212" customFormat="1"/>
    <row r="474" s="212" customFormat="1"/>
    <row r="475" s="212" customFormat="1"/>
    <row r="476" s="212" customFormat="1"/>
    <row r="477" s="212" customFormat="1"/>
    <row r="478" s="212" customFormat="1"/>
    <row r="479" s="212" customFormat="1"/>
    <row r="480" s="212" customFormat="1"/>
    <row r="481" s="212" customFormat="1"/>
    <row r="482" s="212" customFormat="1"/>
    <row r="483" s="212" customFormat="1"/>
    <row r="484" s="212" customFormat="1"/>
    <row r="485" s="212" customFormat="1"/>
    <row r="486" s="212" customFormat="1"/>
    <row r="487" s="212" customFormat="1"/>
    <row r="488" s="212" customFormat="1"/>
    <row r="489" s="212" customFormat="1"/>
    <row r="490" s="212" customFormat="1"/>
    <row r="491" s="212" customFormat="1"/>
    <row r="492" s="212" customFormat="1"/>
    <row r="493" s="212" customFormat="1"/>
    <row r="494" s="212" customFormat="1"/>
    <row r="495" s="212" customFormat="1"/>
    <row r="496" s="212" customFormat="1"/>
    <row r="497" s="212" customFormat="1"/>
    <row r="498" s="212" customFormat="1"/>
    <row r="499" s="212" customFormat="1"/>
    <row r="500" s="212" customFormat="1"/>
    <row r="501" s="212" customFormat="1"/>
    <row r="502" s="212" customFormat="1"/>
    <row r="503" s="212" customFormat="1"/>
    <row r="504" s="212" customFormat="1"/>
    <row r="505" s="212" customFormat="1"/>
    <row r="506" s="212" customFormat="1"/>
    <row r="507" s="212" customFormat="1"/>
    <row r="508" s="212" customFormat="1"/>
    <row r="509" s="212" customFormat="1"/>
    <row r="510" s="212" customFormat="1"/>
    <row r="511" s="212" customFormat="1"/>
    <row r="512" s="212" customFormat="1"/>
    <row r="513" s="212" customFormat="1"/>
    <row r="514" s="212" customFormat="1"/>
    <row r="515" s="212" customFormat="1"/>
    <row r="516" s="212" customFormat="1"/>
    <row r="517" s="212" customFormat="1"/>
    <row r="518" s="212" customFormat="1"/>
    <row r="519" s="212" customFormat="1"/>
    <row r="520" s="212" customFormat="1"/>
    <row r="521" s="212" customFormat="1"/>
    <row r="522" s="212" customFormat="1"/>
    <row r="523" s="212" customFormat="1"/>
    <row r="524" s="212" customFormat="1"/>
    <row r="525" s="212" customFormat="1"/>
    <row r="526" s="212" customFormat="1"/>
    <row r="527" s="212" customFormat="1"/>
    <row r="528" s="212" customFormat="1"/>
    <row r="529" s="212" customFormat="1"/>
    <row r="530" s="212" customFormat="1"/>
    <row r="531" s="212" customFormat="1"/>
    <row r="532" s="212" customFormat="1"/>
    <row r="533" s="212" customFormat="1"/>
    <row r="534" s="212" customFormat="1"/>
    <row r="535" s="212" customFormat="1"/>
    <row r="536" s="212" customFormat="1"/>
    <row r="537" s="212" customFormat="1"/>
    <row r="538" s="212" customFormat="1"/>
    <row r="539" s="212" customFormat="1"/>
    <row r="540" s="212" customFormat="1"/>
    <row r="541" s="212" customFormat="1"/>
    <row r="542" s="212" customFormat="1"/>
    <row r="543" s="212" customFormat="1"/>
    <row r="544" s="212" customFormat="1"/>
    <row r="545" s="212" customFormat="1"/>
    <row r="546" s="212" customFormat="1"/>
    <row r="547" s="212" customFormat="1"/>
    <row r="548" s="212" customFormat="1"/>
    <row r="549" s="212" customFormat="1"/>
    <row r="550" s="212" customFormat="1"/>
    <row r="551" s="212" customFormat="1"/>
    <row r="552" s="212" customFormat="1"/>
    <row r="553" s="212" customFormat="1"/>
    <row r="554" s="212" customFormat="1"/>
    <row r="555" s="212" customFormat="1"/>
    <row r="556" s="212" customFormat="1"/>
    <row r="557" s="212" customFormat="1"/>
    <row r="558" s="212" customFormat="1"/>
    <row r="559" s="212" customFormat="1"/>
    <row r="560" s="212" customFormat="1"/>
    <row r="561" s="212" customFormat="1"/>
    <row r="562" s="212" customFormat="1"/>
    <row r="563" s="212" customFormat="1"/>
    <row r="564" s="212" customFormat="1"/>
    <row r="565" s="212" customFormat="1"/>
    <row r="566" s="212" customFormat="1"/>
    <row r="567" s="212" customFormat="1"/>
    <row r="568" s="212" customFormat="1"/>
    <row r="569" s="212" customFormat="1"/>
    <row r="570" s="212" customFormat="1"/>
    <row r="571" s="212" customFormat="1"/>
    <row r="572" s="212" customFormat="1"/>
    <row r="573" s="212" customFormat="1"/>
    <row r="574" s="212" customFormat="1"/>
    <row r="575" s="212" customFormat="1"/>
    <row r="576" s="212" customFormat="1"/>
    <row r="577" s="212" customFormat="1"/>
    <row r="578" s="212" customFormat="1"/>
    <row r="579" s="212" customFormat="1"/>
    <row r="580" s="212" customFormat="1"/>
    <row r="581" s="212" customFormat="1"/>
    <row r="582" s="212" customFormat="1"/>
    <row r="583" s="212" customFormat="1"/>
    <row r="584" s="212" customFormat="1"/>
    <row r="585" s="212" customFormat="1"/>
    <row r="586" s="212" customFormat="1"/>
    <row r="587" s="212" customFormat="1"/>
    <row r="588" s="212" customFormat="1"/>
    <row r="589" s="212" customFormat="1"/>
    <row r="590" s="212" customFormat="1"/>
    <row r="591" s="212" customFormat="1"/>
    <row r="592" s="212" customFormat="1"/>
    <row r="593" s="212" customFormat="1"/>
    <row r="594" s="212" customFormat="1"/>
    <row r="595" s="212" customFormat="1"/>
    <row r="596" s="212" customFormat="1"/>
    <row r="597" s="212" customFormat="1"/>
    <row r="598" s="212" customFormat="1"/>
    <row r="599" s="212" customFormat="1"/>
    <row r="600" s="212" customFormat="1"/>
    <row r="601" s="212" customFormat="1"/>
    <row r="602" s="212" customFormat="1"/>
    <row r="603" s="212" customFormat="1"/>
    <row r="604" s="212" customFormat="1"/>
    <row r="605" s="212" customFormat="1"/>
    <row r="606" s="212" customFormat="1"/>
    <row r="607" s="212" customFormat="1"/>
    <row r="608" s="212" customFormat="1"/>
    <row r="609" s="212" customFormat="1"/>
    <row r="610" s="212" customFormat="1"/>
    <row r="611" s="212" customFormat="1"/>
    <row r="612" s="212" customFormat="1"/>
    <row r="613" s="212" customFormat="1"/>
    <row r="614" s="212" customFormat="1"/>
    <row r="615" s="212" customFormat="1"/>
    <row r="616" s="212" customFormat="1"/>
    <row r="617" s="212" customFormat="1"/>
    <row r="618" s="212" customFormat="1"/>
    <row r="619" s="212" customFormat="1"/>
    <row r="620" s="212" customFormat="1"/>
    <row r="621" s="212" customFormat="1"/>
    <row r="622" s="212" customFormat="1"/>
    <row r="623" s="212" customFormat="1"/>
    <row r="624" s="212" customFormat="1"/>
    <row r="625" s="212" customFormat="1"/>
    <row r="626" s="212" customFormat="1"/>
    <row r="627" s="212" customFormat="1"/>
    <row r="628" s="212" customFormat="1"/>
    <row r="629" s="212" customFormat="1"/>
    <row r="630" s="212" customFormat="1"/>
    <row r="631" s="212" customFormat="1"/>
    <row r="632" s="212" customFormat="1"/>
    <row r="633" s="212" customFormat="1"/>
    <row r="634" s="212" customFormat="1"/>
    <row r="635" s="212" customFormat="1"/>
    <row r="636" s="212" customFormat="1"/>
    <row r="637" s="212" customFormat="1"/>
    <row r="638" s="212" customFormat="1"/>
    <row r="639" s="212" customFormat="1"/>
    <row r="640" s="212" customFormat="1"/>
    <row r="641" s="212" customFormat="1"/>
    <row r="642" s="212" customFormat="1"/>
    <row r="643" s="212" customFormat="1"/>
    <row r="644" s="212" customFormat="1"/>
    <row r="645" s="212" customFormat="1"/>
    <row r="646" s="212" customFormat="1"/>
    <row r="647" s="212" customFormat="1"/>
    <row r="648" s="212" customFormat="1"/>
    <row r="649" s="212" customFormat="1"/>
    <row r="650" s="212" customFormat="1"/>
  </sheetData>
  <sheetProtection algorithmName="SHA-512" hashValue="+MJg7U/iozzx9lzCHBeOlFICd2cQHGE7RI6reyvL4hDr0cKfmFJNZimT79zKG3sR5a+Cs0mxtEZsW1yuotgIVw==" saltValue="w9LnZfd2orwQZL6/z/SP+Q==" spinCount="100000" sheet="1" objects="1" scenarios="1"/>
  <mergeCells count="12">
    <mergeCell ref="A12:B12"/>
    <mergeCell ref="A7:B7"/>
    <mergeCell ref="A8:B8"/>
    <mergeCell ref="A9:B9"/>
    <mergeCell ref="A10:B10"/>
    <mergeCell ref="A11:B11"/>
    <mergeCell ref="F51:G51"/>
    <mergeCell ref="F52:G52"/>
    <mergeCell ref="F53:G53"/>
    <mergeCell ref="A13:B13"/>
    <mergeCell ref="A14:B14"/>
    <mergeCell ref="A25:D27"/>
  </mergeCells>
  <dataValidations count="1">
    <dataValidation type="list" allowBlank="1" showInputMessage="1" showErrorMessage="1" sqref="A7:B14">
      <formula1>$E$20:$E$24</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81"/>
  <sheetViews>
    <sheetView showGridLines="0" view="pageBreakPreview" topLeftCell="A4" zoomScaleNormal="100" zoomScaleSheetLayoutView="100" workbookViewId="0">
      <selection activeCell="I13" sqref="I13"/>
    </sheetView>
  </sheetViews>
  <sheetFormatPr defaultColWidth="9.140625" defaultRowHeight="12.75"/>
  <cols>
    <col min="1" max="1" width="17.28515625" style="11" customWidth="1"/>
    <col min="2" max="2" width="14.42578125" style="11" customWidth="1"/>
    <col min="3" max="3" width="17.5703125" style="11" customWidth="1"/>
    <col min="4" max="4" width="9" style="11" bestFit="1" customWidth="1"/>
    <col min="5" max="5" width="12.42578125" style="11" customWidth="1"/>
    <col min="6" max="6" width="11.28515625" style="11" customWidth="1"/>
    <col min="7" max="7" width="9.7109375" style="11" customWidth="1"/>
    <col min="8" max="8" width="0.140625" style="11" hidden="1" customWidth="1"/>
    <col min="9" max="10" width="11.28515625" style="11" customWidth="1"/>
    <col min="11" max="18" width="9.140625" style="11"/>
    <col min="19" max="19" width="9.140625" style="5"/>
    <col min="20" max="16384" width="9.140625" style="11"/>
  </cols>
  <sheetData>
    <row r="1" spans="1:19">
      <c r="A1" s="6"/>
      <c r="B1" s="6"/>
      <c r="C1" s="6"/>
      <c r="D1" s="6"/>
      <c r="E1" s="6"/>
      <c r="F1" s="6"/>
      <c r="G1" s="13" t="s">
        <v>0</v>
      </c>
      <c r="H1" s="10" t="s">
        <v>0</v>
      </c>
      <c r="I1" s="359" t="e">
        <f>#REF!</f>
        <v>#REF!</v>
      </c>
      <c r="J1" s="359"/>
      <c r="K1" s="5"/>
      <c r="L1" s="5"/>
      <c r="M1" s="5"/>
      <c r="N1" s="5"/>
      <c r="O1" s="5"/>
      <c r="P1" s="5"/>
      <c r="Q1" s="5"/>
      <c r="R1" s="5"/>
    </row>
    <row r="2" spans="1:19" ht="18.75" customHeight="1">
      <c r="A2" s="368" t="e">
        <f>#REF!</f>
        <v>#REF!</v>
      </c>
      <c r="B2" s="368"/>
      <c r="C2" s="368"/>
      <c r="D2" s="368"/>
      <c r="E2" s="368"/>
      <c r="F2" s="368"/>
      <c r="G2" s="368"/>
      <c r="H2" s="368"/>
      <c r="I2" s="368"/>
      <c r="J2" s="368"/>
      <c r="K2" s="5"/>
      <c r="L2" s="5"/>
      <c r="M2" s="5"/>
      <c r="N2" s="5"/>
      <c r="O2" s="5"/>
      <c r="P2" s="5"/>
      <c r="Q2" s="5"/>
      <c r="R2" s="5"/>
    </row>
    <row r="3" spans="1:19" ht="18">
      <c r="A3" s="368" t="e">
        <f>#REF!</f>
        <v>#REF!</v>
      </c>
      <c r="B3" s="368"/>
      <c r="C3" s="368"/>
      <c r="D3" s="368"/>
      <c r="E3" s="368"/>
      <c r="F3" s="368"/>
      <c r="G3" s="368"/>
      <c r="H3" s="368"/>
      <c r="I3" s="368"/>
      <c r="J3" s="368"/>
      <c r="K3" s="5"/>
      <c r="L3" s="5"/>
      <c r="M3" s="5"/>
      <c r="N3" s="5"/>
      <c r="O3" s="5"/>
      <c r="P3" s="5"/>
      <c r="Q3" s="5"/>
      <c r="R3" s="5"/>
    </row>
    <row r="4" spans="1:19" ht="15.75">
      <c r="A4" s="356" t="e">
        <f>#REF!</f>
        <v>#REF!</v>
      </c>
      <c r="B4" s="356"/>
      <c r="C4" s="356"/>
      <c r="D4" s="356"/>
      <c r="E4" s="356"/>
      <c r="F4" s="356"/>
      <c r="G4" s="356"/>
      <c r="H4" s="356"/>
      <c r="I4" s="356"/>
      <c r="J4" s="356"/>
      <c r="K4" s="5"/>
      <c r="L4" s="5"/>
      <c r="M4" s="5"/>
      <c r="N4" s="5"/>
      <c r="O4" s="5"/>
      <c r="P4" s="5"/>
      <c r="Q4" s="5"/>
      <c r="R4" s="5"/>
    </row>
    <row r="5" spans="1:19">
      <c r="A5" s="369"/>
      <c r="B5" s="369"/>
      <c r="C5" s="369"/>
      <c r="D5" s="369"/>
      <c r="E5" s="369"/>
      <c r="F5" s="369"/>
      <c r="G5" s="369"/>
      <c r="H5" s="369"/>
      <c r="I5" s="369"/>
      <c r="J5" s="369"/>
      <c r="K5" s="5"/>
      <c r="L5" s="5"/>
      <c r="M5" s="5"/>
      <c r="N5" s="5"/>
      <c r="O5" s="5"/>
      <c r="P5" s="5"/>
      <c r="Q5" s="5"/>
      <c r="R5" s="5"/>
    </row>
    <row r="6" spans="1:19" s="16" customFormat="1">
      <c r="A6" s="14"/>
      <c r="B6" s="14"/>
      <c r="C6" s="14"/>
      <c r="D6" s="14"/>
      <c r="E6" s="14"/>
      <c r="F6" s="14"/>
      <c r="G6" s="14"/>
      <c r="H6" s="14"/>
      <c r="I6" s="14"/>
      <c r="J6" s="14"/>
      <c r="K6" s="5"/>
      <c r="L6" s="5"/>
      <c r="M6" s="5"/>
      <c r="N6" s="5"/>
      <c r="O6" s="5"/>
      <c r="P6" s="5"/>
      <c r="Q6" s="5"/>
      <c r="R6" s="5"/>
      <c r="S6" s="5"/>
    </row>
    <row r="7" spans="1:19" s="20" customFormat="1" ht="15">
      <c r="A7" s="31" t="s">
        <v>20</v>
      </c>
      <c r="B7" s="370" t="e">
        <f>#REF!</f>
        <v>#REF!</v>
      </c>
      <c r="C7" s="370"/>
      <c r="D7" s="370"/>
      <c r="E7" s="370"/>
      <c r="F7" s="370"/>
      <c r="G7" s="370"/>
      <c r="H7" s="370"/>
      <c r="I7" s="370"/>
      <c r="J7" s="370"/>
      <c r="K7" s="19"/>
      <c r="L7" s="19"/>
      <c r="M7" s="19"/>
      <c r="N7" s="19"/>
      <c r="O7" s="19"/>
      <c r="P7" s="19"/>
      <c r="Q7" s="19"/>
      <c r="R7" s="19"/>
      <c r="S7" s="19"/>
    </row>
    <row r="8" spans="1:19">
      <c r="A8" s="6"/>
      <c r="B8" s="6"/>
      <c r="C8" s="6"/>
      <c r="D8" s="6"/>
      <c r="E8" s="6"/>
      <c r="F8" s="6"/>
      <c r="G8" s="6"/>
      <c r="H8" s="6"/>
      <c r="I8" s="6"/>
      <c r="J8" s="6"/>
      <c r="K8" s="5"/>
      <c r="L8" s="5"/>
      <c r="M8" s="5"/>
      <c r="N8" s="5"/>
      <c r="O8" s="5"/>
      <c r="P8" s="5"/>
      <c r="Q8" s="5"/>
      <c r="R8" s="5"/>
    </row>
    <row r="9" spans="1:19">
      <c r="A9" s="6"/>
      <c r="B9" s="6"/>
      <c r="C9" s="6"/>
      <c r="D9" s="6"/>
      <c r="E9" s="6"/>
      <c r="F9" s="6"/>
      <c r="G9" s="6"/>
      <c r="H9" s="6"/>
      <c r="I9" s="6"/>
      <c r="J9" s="6"/>
      <c r="K9" s="5"/>
      <c r="L9" s="5"/>
      <c r="M9" s="5"/>
      <c r="N9" s="5"/>
      <c r="O9" s="5"/>
      <c r="P9" s="5"/>
      <c r="Q9" s="5"/>
      <c r="R9" s="5"/>
    </row>
    <row r="10" spans="1:19" s="15" customFormat="1" ht="15">
      <c r="A10" s="15" t="s">
        <v>23</v>
      </c>
      <c r="K10" s="5"/>
      <c r="L10" s="5"/>
      <c r="M10" s="5"/>
      <c r="N10" s="5"/>
      <c r="O10" s="5"/>
      <c r="P10" s="5"/>
      <c r="Q10" s="5"/>
      <c r="R10" s="5"/>
      <c r="S10" s="5"/>
    </row>
    <row r="11" spans="1:19" s="20" customFormat="1" ht="15">
      <c r="A11" s="365" t="s">
        <v>3</v>
      </c>
      <c r="B11" s="367" t="s">
        <v>14</v>
      </c>
      <c r="C11" s="367" t="s">
        <v>2</v>
      </c>
      <c r="D11" s="21" t="s">
        <v>7</v>
      </c>
      <c r="E11" s="21" t="s">
        <v>8</v>
      </c>
      <c r="F11" s="371" t="s">
        <v>4</v>
      </c>
      <c r="G11" s="354" t="s">
        <v>1</v>
      </c>
      <c r="H11" s="21" t="s">
        <v>5</v>
      </c>
      <c r="I11" s="354" t="s">
        <v>9</v>
      </c>
      <c r="J11" s="354" t="s">
        <v>10</v>
      </c>
      <c r="K11" s="19"/>
      <c r="L11" s="19"/>
      <c r="M11" s="19"/>
      <c r="N11" s="19"/>
      <c r="O11" s="19"/>
      <c r="P11" s="19"/>
      <c r="Q11" s="19"/>
      <c r="R11" s="19"/>
      <c r="S11" s="19"/>
    </row>
    <row r="12" spans="1:19" s="20" customFormat="1" ht="15">
      <c r="A12" s="366"/>
      <c r="B12" s="355"/>
      <c r="C12" s="355"/>
      <c r="D12" s="22" t="s">
        <v>11</v>
      </c>
      <c r="E12" s="22" t="s">
        <v>13</v>
      </c>
      <c r="F12" s="355"/>
      <c r="G12" s="355"/>
      <c r="H12" s="22" t="s">
        <v>12</v>
      </c>
      <c r="I12" s="355"/>
      <c r="J12" s="355"/>
      <c r="K12" s="19"/>
      <c r="L12" s="19"/>
      <c r="M12" s="19"/>
      <c r="N12" s="19"/>
      <c r="O12" s="19"/>
      <c r="P12" s="19"/>
      <c r="Q12" s="19"/>
      <c r="R12" s="19"/>
      <c r="S12" s="19"/>
    </row>
    <row r="13" spans="1:19" s="20" customFormat="1" ht="15.75" customHeight="1">
      <c r="A13" s="32" t="e">
        <f>#REF!</f>
        <v>#REF!</v>
      </c>
      <c r="B13" s="23" t="e">
        <f>#REF!</f>
        <v>#REF!</v>
      </c>
      <c r="C13" s="23" t="e">
        <f>#REF!</f>
        <v>#REF!</v>
      </c>
      <c r="D13" s="23" t="e">
        <f>#REF!</f>
        <v>#REF!</v>
      </c>
      <c r="E13" s="23" t="e">
        <f>#REF!/100</f>
        <v>#REF!</v>
      </c>
      <c r="F13" s="23" t="e">
        <f>#REF!</f>
        <v>#REF!</v>
      </c>
      <c r="G13" s="23" t="e">
        <f>#REF!</f>
        <v>#REF!</v>
      </c>
      <c r="H13" s="23">
        <v>0.8</v>
      </c>
      <c r="I13" s="80" t="e">
        <f t="shared" ref="I13:I20" si="0">IF(E13&gt;0,((C13*G13*0.746/E13*0.05)),0)</f>
        <v>#REF!</v>
      </c>
      <c r="J13" s="24" t="e">
        <f>IF(E13&gt;0,((C13*0.75*G13*0.746/E13*F13*0.45)),0)</f>
        <v>#REF!</v>
      </c>
      <c r="K13" s="19"/>
      <c r="L13" s="19"/>
      <c r="M13" s="19"/>
      <c r="N13" s="19"/>
      <c r="O13" s="19"/>
      <c r="P13" s="19"/>
      <c r="Q13" s="19"/>
      <c r="R13" s="19"/>
      <c r="S13" s="19"/>
    </row>
    <row r="14" spans="1:19" s="20" customFormat="1" ht="15.75" customHeight="1">
      <c r="A14" s="32" t="e">
        <f>#REF!</f>
        <v>#REF!</v>
      </c>
      <c r="B14" s="23" t="e">
        <f>#REF!</f>
        <v>#REF!</v>
      </c>
      <c r="C14" s="23" t="e">
        <f>#REF!</f>
        <v>#REF!</v>
      </c>
      <c r="D14" s="23" t="e">
        <f>#REF!</f>
        <v>#REF!</v>
      </c>
      <c r="E14" s="23" t="e">
        <f>#REF!/100</f>
        <v>#REF!</v>
      </c>
      <c r="F14" s="23" t="e">
        <f>#REF!</f>
        <v>#REF!</v>
      </c>
      <c r="G14" s="23" t="e">
        <f>#REF!</f>
        <v>#REF!</v>
      </c>
      <c r="H14" s="23">
        <v>0.8</v>
      </c>
      <c r="I14" s="80" t="e">
        <f t="shared" si="0"/>
        <v>#REF!</v>
      </c>
      <c r="J14" s="24" t="e">
        <f t="shared" ref="J14:J20" si="1">IF(E14&gt;0,((C14*0.75*G14*0.746/E14*F14*0.45)),0)</f>
        <v>#REF!</v>
      </c>
      <c r="K14" s="19"/>
      <c r="L14" s="19"/>
      <c r="M14" s="19"/>
      <c r="N14" s="19"/>
      <c r="O14" s="19"/>
      <c r="P14" s="19"/>
      <c r="Q14" s="19"/>
      <c r="R14" s="19"/>
      <c r="S14" s="19"/>
    </row>
    <row r="15" spans="1:19" s="20" customFormat="1" ht="15.75" customHeight="1">
      <c r="A15" s="32" t="e">
        <f>#REF!</f>
        <v>#REF!</v>
      </c>
      <c r="B15" s="23" t="e">
        <f>#REF!</f>
        <v>#REF!</v>
      </c>
      <c r="C15" s="23" t="e">
        <f>#REF!</f>
        <v>#REF!</v>
      </c>
      <c r="D15" s="23" t="e">
        <f>#REF!</f>
        <v>#REF!</v>
      </c>
      <c r="E15" s="23" t="e">
        <f>#REF!/100</f>
        <v>#REF!</v>
      </c>
      <c r="F15" s="23" t="e">
        <f>#REF!</f>
        <v>#REF!</v>
      </c>
      <c r="G15" s="23" t="e">
        <f>#REF!</f>
        <v>#REF!</v>
      </c>
      <c r="H15" s="23">
        <v>0.8</v>
      </c>
      <c r="I15" s="80" t="e">
        <f t="shared" si="0"/>
        <v>#REF!</v>
      </c>
      <c r="J15" s="24" t="e">
        <f t="shared" si="1"/>
        <v>#REF!</v>
      </c>
      <c r="K15" s="19"/>
      <c r="L15" s="19"/>
      <c r="M15" s="19"/>
      <c r="N15" s="19"/>
      <c r="O15" s="19"/>
      <c r="P15" s="19"/>
      <c r="Q15" s="19"/>
      <c r="R15" s="19"/>
      <c r="S15" s="19"/>
    </row>
    <row r="16" spans="1:19" s="20" customFormat="1" ht="15.75" customHeight="1">
      <c r="A16" s="32" t="e">
        <f>#REF!</f>
        <v>#REF!</v>
      </c>
      <c r="B16" s="23" t="e">
        <f>#REF!</f>
        <v>#REF!</v>
      </c>
      <c r="C16" s="23" t="e">
        <f>#REF!</f>
        <v>#REF!</v>
      </c>
      <c r="D16" s="23" t="e">
        <f>#REF!</f>
        <v>#REF!</v>
      </c>
      <c r="E16" s="23" t="e">
        <f>#REF!/100</f>
        <v>#REF!</v>
      </c>
      <c r="F16" s="23" t="e">
        <f>#REF!</f>
        <v>#REF!</v>
      </c>
      <c r="G16" s="23" t="e">
        <f>#REF!</f>
        <v>#REF!</v>
      </c>
      <c r="H16" s="23">
        <v>0.8</v>
      </c>
      <c r="I16" s="80" t="e">
        <f t="shared" si="0"/>
        <v>#REF!</v>
      </c>
      <c r="J16" s="24" t="e">
        <f t="shared" si="1"/>
        <v>#REF!</v>
      </c>
      <c r="K16" s="19"/>
      <c r="L16" s="19"/>
      <c r="M16" s="19"/>
      <c r="N16" s="19"/>
      <c r="O16" s="19"/>
      <c r="P16" s="19"/>
      <c r="Q16" s="19"/>
      <c r="R16" s="19"/>
      <c r="S16" s="19"/>
    </row>
    <row r="17" spans="1:19" s="20" customFormat="1" ht="15.75" customHeight="1">
      <c r="A17" s="32" t="e">
        <f>#REF!</f>
        <v>#REF!</v>
      </c>
      <c r="B17" s="23" t="e">
        <f>#REF!</f>
        <v>#REF!</v>
      </c>
      <c r="C17" s="23" t="e">
        <f>#REF!</f>
        <v>#REF!</v>
      </c>
      <c r="D17" s="23" t="e">
        <f>#REF!</f>
        <v>#REF!</v>
      </c>
      <c r="E17" s="23" t="e">
        <f>#REF!/100</f>
        <v>#REF!</v>
      </c>
      <c r="F17" s="23" t="e">
        <f>#REF!</f>
        <v>#REF!</v>
      </c>
      <c r="G17" s="23" t="e">
        <f>#REF!</f>
        <v>#REF!</v>
      </c>
      <c r="H17" s="23">
        <v>0.8</v>
      </c>
      <c r="I17" s="80" t="e">
        <f t="shared" si="0"/>
        <v>#REF!</v>
      </c>
      <c r="J17" s="24" t="e">
        <f t="shared" si="1"/>
        <v>#REF!</v>
      </c>
      <c r="K17" s="19"/>
      <c r="L17" s="19"/>
      <c r="M17" s="19"/>
      <c r="N17" s="19"/>
      <c r="O17" s="19"/>
      <c r="P17" s="19"/>
      <c r="Q17" s="19"/>
      <c r="R17" s="19"/>
      <c r="S17" s="19"/>
    </row>
    <row r="18" spans="1:19" s="20" customFormat="1" ht="15.75" customHeight="1">
      <c r="A18" s="32" t="e">
        <f>#REF!</f>
        <v>#REF!</v>
      </c>
      <c r="B18" s="23" t="e">
        <f>#REF!</f>
        <v>#REF!</v>
      </c>
      <c r="C18" s="23" t="e">
        <f>#REF!</f>
        <v>#REF!</v>
      </c>
      <c r="D18" s="23" t="e">
        <f>#REF!</f>
        <v>#REF!</v>
      </c>
      <c r="E18" s="23" t="e">
        <f>#REF!/100</f>
        <v>#REF!</v>
      </c>
      <c r="F18" s="23" t="e">
        <f>#REF!</f>
        <v>#REF!</v>
      </c>
      <c r="G18" s="23" t="e">
        <f>#REF!</f>
        <v>#REF!</v>
      </c>
      <c r="H18" s="23">
        <v>0.8</v>
      </c>
      <c r="I18" s="80" t="e">
        <f t="shared" si="0"/>
        <v>#REF!</v>
      </c>
      <c r="J18" s="24" t="e">
        <f t="shared" si="1"/>
        <v>#REF!</v>
      </c>
      <c r="K18" s="19"/>
      <c r="L18" s="19"/>
      <c r="M18" s="19"/>
      <c r="N18" s="19"/>
      <c r="O18" s="19"/>
      <c r="P18" s="19"/>
      <c r="Q18" s="19"/>
      <c r="R18" s="19"/>
      <c r="S18" s="19"/>
    </row>
    <row r="19" spans="1:19" s="20" customFormat="1" ht="15.75" customHeight="1">
      <c r="A19" s="32" t="e">
        <f>#REF!</f>
        <v>#REF!</v>
      </c>
      <c r="B19" s="23" t="e">
        <f>#REF!</f>
        <v>#REF!</v>
      </c>
      <c r="C19" s="23" t="e">
        <f>#REF!</f>
        <v>#REF!</v>
      </c>
      <c r="D19" s="23" t="e">
        <f>#REF!</f>
        <v>#REF!</v>
      </c>
      <c r="E19" s="23" t="e">
        <f>#REF!/100</f>
        <v>#REF!</v>
      </c>
      <c r="F19" s="23" t="e">
        <f>#REF!</f>
        <v>#REF!</v>
      </c>
      <c r="G19" s="23" t="e">
        <f>#REF!</f>
        <v>#REF!</v>
      </c>
      <c r="H19" s="23">
        <v>0.8</v>
      </c>
      <c r="I19" s="80" t="e">
        <f t="shared" si="0"/>
        <v>#REF!</v>
      </c>
      <c r="J19" s="24" t="e">
        <f t="shared" si="1"/>
        <v>#REF!</v>
      </c>
      <c r="K19" s="19"/>
      <c r="L19" s="19"/>
      <c r="M19" s="19"/>
      <c r="N19" s="19"/>
      <c r="O19" s="19"/>
      <c r="P19" s="19"/>
      <c r="Q19" s="19"/>
      <c r="R19" s="19"/>
      <c r="S19" s="19"/>
    </row>
    <row r="20" spans="1:19" s="20" customFormat="1" ht="15.75" customHeight="1">
      <c r="A20" s="32" t="e">
        <f>#REF!</f>
        <v>#REF!</v>
      </c>
      <c r="B20" s="23" t="e">
        <f>#REF!</f>
        <v>#REF!</v>
      </c>
      <c r="C20" s="23" t="e">
        <f>#REF!</f>
        <v>#REF!</v>
      </c>
      <c r="D20" s="23" t="e">
        <f>#REF!</f>
        <v>#REF!</v>
      </c>
      <c r="E20" s="23" t="e">
        <f>#REF!/100</f>
        <v>#REF!</v>
      </c>
      <c r="F20" s="23" t="e">
        <f>#REF!</f>
        <v>#REF!</v>
      </c>
      <c r="G20" s="23" t="e">
        <f>#REF!</f>
        <v>#REF!</v>
      </c>
      <c r="H20" s="23">
        <v>0.8</v>
      </c>
      <c r="I20" s="80" t="e">
        <f t="shared" si="0"/>
        <v>#REF!</v>
      </c>
      <c r="J20" s="24" t="e">
        <f t="shared" si="1"/>
        <v>#REF!</v>
      </c>
      <c r="K20" s="19"/>
      <c r="L20" s="19"/>
      <c r="M20" s="19"/>
      <c r="N20" s="19"/>
      <c r="O20" s="19"/>
      <c r="P20" s="19"/>
      <c r="Q20" s="19"/>
      <c r="R20" s="19"/>
      <c r="S20" s="19"/>
    </row>
    <row r="21" spans="1:19" s="20" customFormat="1" ht="15.75" customHeight="1">
      <c r="A21" s="75"/>
      <c r="B21" s="74"/>
      <c r="C21" s="74"/>
      <c r="D21" s="74"/>
      <c r="E21" s="74"/>
      <c r="F21" s="74"/>
      <c r="G21" s="74"/>
      <c r="H21" s="74"/>
      <c r="I21" s="81"/>
      <c r="J21" s="76"/>
      <c r="K21" s="19"/>
      <c r="L21" s="19"/>
      <c r="M21" s="19"/>
      <c r="N21" s="19"/>
      <c r="O21" s="19"/>
      <c r="P21" s="19"/>
      <c r="Q21" s="19"/>
      <c r="R21" s="19"/>
      <c r="S21" s="19"/>
    </row>
    <row r="22" spans="1:19" s="20" customFormat="1" ht="15.75" customHeight="1">
      <c r="A22" s="77"/>
      <c r="B22" s="78"/>
      <c r="C22" s="78"/>
      <c r="D22" s="78"/>
      <c r="E22" s="78"/>
      <c r="F22" s="78"/>
      <c r="G22" s="78"/>
      <c r="H22" s="78"/>
      <c r="I22" s="82"/>
      <c r="J22" s="79"/>
      <c r="K22" s="19"/>
      <c r="L22" s="19"/>
      <c r="M22" s="19"/>
      <c r="N22" s="19"/>
      <c r="O22" s="19"/>
      <c r="P22" s="19"/>
      <c r="Q22" s="19"/>
      <c r="R22" s="19"/>
      <c r="S22" s="19"/>
    </row>
    <row r="23" spans="1:19" s="20" customFormat="1" ht="15.75" customHeight="1">
      <c r="A23" s="32" t="e">
        <f>#REF!</f>
        <v>#REF!</v>
      </c>
      <c r="B23" s="23" t="e">
        <f>#REF!</f>
        <v>#REF!</v>
      </c>
      <c r="C23" s="23" t="e">
        <f>#REF!</f>
        <v>#REF!</v>
      </c>
      <c r="D23" s="23" t="e">
        <f>#REF!</f>
        <v>#REF!</v>
      </c>
      <c r="E23" s="23" t="e">
        <f>#REF!/100</f>
        <v>#REF!</v>
      </c>
      <c r="F23" s="23" t="e">
        <f>#REF!</f>
        <v>#REF!</v>
      </c>
      <c r="G23" s="23" t="e">
        <f>#REF!</f>
        <v>#REF!</v>
      </c>
      <c r="H23" s="23">
        <v>0.8</v>
      </c>
      <c r="I23" s="80" t="e">
        <f t="shared" ref="I23:I33" si="2">IF(E23&gt;0,((C23*G23*0.746/E23*0.05)),0)</f>
        <v>#REF!</v>
      </c>
      <c r="J23" s="24" t="e">
        <f>IF(E23&gt;0,((C23*0.75*G23*0.746/E23*F23*0.258)),0)</f>
        <v>#REF!</v>
      </c>
      <c r="K23" s="19"/>
      <c r="L23" s="19"/>
      <c r="M23" s="19"/>
      <c r="N23" s="19"/>
      <c r="O23" s="19"/>
      <c r="P23" s="19"/>
      <c r="Q23" s="19"/>
      <c r="R23" s="19"/>
      <c r="S23" s="19"/>
    </row>
    <row r="24" spans="1:19" s="20" customFormat="1" ht="15.75" customHeight="1">
      <c r="A24" s="32" t="e">
        <f>#REF!</f>
        <v>#REF!</v>
      </c>
      <c r="B24" s="23" t="e">
        <f>#REF!</f>
        <v>#REF!</v>
      </c>
      <c r="C24" s="23" t="e">
        <f>#REF!</f>
        <v>#REF!</v>
      </c>
      <c r="D24" s="23" t="e">
        <f>#REF!</f>
        <v>#REF!</v>
      </c>
      <c r="E24" s="23" t="e">
        <f>#REF!/100</f>
        <v>#REF!</v>
      </c>
      <c r="F24" s="23" t="e">
        <f>#REF!</f>
        <v>#REF!</v>
      </c>
      <c r="G24" s="23" t="e">
        <f>#REF!</f>
        <v>#REF!</v>
      </c>
      <c r="H24" s="23">
        <v>0.8</v>
      </c>
      <c r="I24" s="80" t="e">
        <f t="shared" si="2"/>
        <v>#REF!</v>
      </c>
      <c r="J24" s="24" t="e">
        <f t="shared" ref="J24:J30" si="3">IF(E24&gt;0,((C24*0.75*G24*0.746/E24*F24*0.258)),0)</f>
        <v>#REF!</v>
      </c>
      <c r="K24" s="19"/>
      <c r="L24" s="19"/>
      <c r="M24" s="19"/>
      <c r="N24" s="19"/>
      <c r="O24" s="19"/>
      <c r="P24" s="19"/>
      <c r="Q24" s="19"/>
      <c r="R24" s="19"/>
      <c r="S24" s="19"/>
    </row>
    <row r="25" spans="1:19" s="20" customFormat="1" ht="15.75" customHeight="1">
      <c r="A25" s="32" t="e">
        <f>#REF!</f>
        <v>#REF!</v>
      </c>
      <c r="B25" s="23" t="e">
        <f>#REF!</f>
        <v>#REF!</v>
      </c>
      <c r="C25" s="23" t="e">
        <f>#REF!</f>
        <v>#REF!</v>
      </c>
      <c r="D25" s="23" t="e">
        <f>#REF!</f>
        <v>#REF!</v>
      </c>
      <c r="E25" s="23" t="e">
        <f>#REF!/100</f>
        <v>#REF!</v>
      </c>
      <c r="F25" s="23" t="e">
        <f>#REF!</f>
        <v>#REF!</v>
      </c>
      <c r="G25" s="23" t="e">
        <f>#REF!</f>
        <v>#REF!</v>
      </c>
      <c r="H25" s="23">
        <v>0.8</v>
      </c>
      <c r="I25" s="80" t="e">
        <f t="shared" si="2"/>
        <v>#REF!</v>
      </c>
      <c r="J25" s="24" t="e">
        <f t="shared" si="3"/>
        <v>#REF!</v>
      </c>
      <c r="K25" s="19"/>
      <c r="L25" s="19"/>
      <c r="M25" s="19"/>
      <c r="N25" s="19"/>
      <c r="O25" s="19"/>
      <c r="P25" s="19"/>
      <c r="Q25" s="19"/>
      <c r="R25" s="19"/>
      <c r="S25" s="19"/>
    </row>
    <row r="26" spans="1:19" s="20" customFormat="1" ht="15.75" customHeight="1">
      <c r="A26" s="32" t="e">
        <f>#REF!</f>
        <v>#REF!</v>
      </c>
      <c r="B26" s="23" t="e">
        <f>#REF!</f>
        <v>#REF!</v>
      </c>
      <c r="C26" s="23" t="e">
        <f>#REF!</f>
        <v>#REF!</v>
      </c>
      <c r="D26" s="23" t="e">
        <f>#REF!</f>
        <v>#REF!</v>
      </c>
      <c r="E26" s="23" t="e">
        <f>#REF!/100</f>
        <v>#REF!</v>
      </c>
      <c r="F26" s="23" t="e">
        <f>#REF!</f>
        <v>#REF!</v>
      </c>
      <c r="G26" s="23" t="e">
        <f>#REF!</f>
        <v>#REF!</v>
      </c>
      <c r="H26" s="23">
        <v>0.8</v>
      </c>
      <c r="I26" s="80" t="e">
        <f t="shared" si="2"/>
        <v>#REF!</v>
      </c>
      <c r="J26" s="24" t="e">
        <f t="shared" si="3"/>
        <v>#REF!</v>
      </c>
      <c r="K26" s="19"/>
      <c r="L26" s="19"/>
      <c r="M26" s="19"/>
      <c r="N26" s="19"/>
      <c r="O26" s="19"/>
      <c r="P26" s="19"/>
      <c r="Q26" s="19"/>
      <c r="R26" s="19"/>
      <c r="S26" s="19"/>
    </row>
    <row r="27" spans="1:19" s="20" customFormat="1" ht="15.75" customHeight="1">
      <c r="A27" s="32" t="e">
        <f>#REF!</f>
        <v>#REF!</v>
      </c>
      <c r="B27" s="23" t="e">
        <f>#REF!</f>
        <v>#REF!</v>
      </c>
      <c r="C27" s="23" t="e">
        <f>#REF!</f>
        <v>#REF!</v>
      </c>
      <c r="D27" s="23" t="e">
        <f>#REF!</f>
        <v>#REF!</v>
      </c>
      <c r="E27" s="23" t="e">
        <f>#REF!/100</f>
        <v>#REF!</v>
      </c>
      <c r="F27" s="23" t="e">
        <f>#REF!</f>
        <v>#REF!</v>
      </c>
      <c r="G27" s="23" t="e">
        <f>#REF!</f>
        <v>#REF!</v>
      </c>
      <c r="H27" s="23">
        <v>0.8</v>
      </c>
      <c r="I27" s="80" t="e">
        <f t="shared" si="2"/>
        <v>#REF!</v>
      </c>
      <c r="J27" s="24" t="e">
        <f t="shared" si="3"/>
        <v>#REF!</v>
      </c>
      <c r="K27" s="19"/>
      <c r="L27" s="19"/>
      <c r="M27" s="19"/>
      <c r="N27" s="19"/>
      <c r="O27" s="19"/>
      <c r="P27" s="19"/>
      <c r="Q27" s="19"/>
      <c r="R27" s="19"/>
      <c r="S27" s="19"/>
    </row>
    <row r="28" spans="1:19" s="20" customFormat="1" ht="15.75" customHeight="1">
      <c r="A28" s="32" t="e">
        <f>#REF!</f>
        <v>#REF!</v>
      </c>
      <c r="B28" s="23" t="e">
        <f>#REF!</f>
        <v>#REF!</v>
      </c>
      <c r="C28" s="23" t="e">
        <f>#REF!</f>
        <v>#REF!</v>
      </c>
      <c r="D28" s="23" t="e">
        <f>#REF!</f>
        <v>#REF!</v>
      </c>
      <c r="E28" s="23" t="e">
        <f>#REF!/100</f>
        <v>#REF!</v>
      </c>
      <c r="F28" s="23" t="e">
        <f>#REF!</f>
        <v>#REF!</v>
      </c>
      <c r="G28" s="23" t="e">
        <f>#REF!</f>
        <v>#REF!</v>
      </c>
      <c r="H28" s="23">
        <v>0.8</v>
      </c>
      <c r="I28" s="80" t="e">
        <f t="shared" si="2"/>
        <v>#REF!</v>
      </c>
      <c r="J28" s="24" t="e">
        <f t="shared" si="3"/>
        <v>#REF!</v>
      </c>
      <c r="K28" s="19"/>
      <c r="L28" s="19"/>
      <c r="M28" s="19"/>
      <c r="N28" s="19"/>
      <c r="O28" s="19"/>
      <c r="P28" s="19"/>
      <c r="Q28" s="19"/>
      <c r="R28" s="19"/>
      <c r="S28" s="19"/>
    </row>
    <row r="29" spans="1:19" s="20" customFormat="1" ht="15.75" customHeight="1">
      <c r="A29" s="32" t="e">
        <f>#REF!</f>
        <v>#REF!</v>
      </c>
      <c r="B29" s="23" t="e">
        <f>#REF!</f>
        <v>#REF!</v>
      </c>
      <c r="C29" s="23" t="e">
        <f>#REF!</f>
        <v>#REF!</v>
      </c>
      <c r="D29" s="23" t="e">
        <f>#REF!</f>
        <v>#REF!</v>
      </c>
      <c r="E29" s="23" t="e">
        <f>#REF!/100</f>
        <v>#REF!</v>
      </c>
      <c r="F29" s="23" t="e">
        <f>#REF!</f>
        <v>#REF!</v>
      </c>
      <c r="G29" s="23" t="e">
        <f>#REF!</f>
        <v>#REF!</v>
      </c>
      <c r="H29" s="23">
        <v>0.8</v>
      </c>
      <c r="I29" s="80" t="e">
        <f t="shared" si="2"/>
        <v>#REF!</v>
      </c>
      <c r="J29" s="24" t="e">
        <f t="shared" si="3"/>
        <v>#REF!</v>
      </c>
      <c r="K29" s="19"/>
      <c r="L29" s="19"/>
      <c r="M29" s="19"/>
      <c r="N29" s="19"/>
      <c r="O29" s="19"/>
      <c r="P29" s="19"/>
      <c r="Q29" s="19"/>
      <c r="R29" s="19"/>
      <c r="S29" s="19"/>
    </row>
    <row r="30" spans="1:19" s="20" customFormat="1" ht="15.75" customHeight="1">
      <c r="A30" s="32" t="e">
        <f>#REF!</f>
        <v>#REF!</v>
      </c>
      <c r="B30" s="23" t="e">
        <f>#REF!</f>
        <v>#REF!</v>
      </c>
      <c r="C30" s="23" t="e">
        <f>#REF!</f>
        <v>#REF!</v>
      </c>
      <c r="D30" s="23" t="e">
        <f>#REF!</f>
        <v>#REF!</v>
      </c>
      <c r="E30" s="23" t="e">
        <f>#REF!/100</f>
        <v>#REF!</v>
      </c>
      <c r="F30" s="23" t="e">
        <f>#REF!</f>
        <v>#REF!</v>
      </c>
      <c r="G30" s="23" t="e">
        <f>#REF!</f>
        <v>#REF!</v>
      </c>
      <c r="H30" s="23">
        <v>0.8</v>
      </c>
      <c r="I30" s="80" t="e">
        <f t="shared" si="2"/>
        <v>#REF!</v>
      </c>
      <c r="J30" s="24" t="e">
        <f t="shared" si="3"/>
        <v>#REF!</v>
      </c>
      <c r="K30" s="19"/>
      <c r="L30" s="19"/>
      <c r="M30" s="19"/>
      <c r="N30" s="19"/>
      <c r="O30" s="19"/>
      <c r="P30" s="19"/>
      <c r="Q30" s="19"/>
      <c r="R30" s="19"/>
      <c r="S30" s="19"/>
    </row>
    <row r="31" spans="1:19" s="20" customFormat="1" ht="15.75" customHeight="1">
      <c r="A31" s="75"/>
      <c r="B31" s="74"/>
      <c r="C31" s="74"/>
      <c r="D31" s="74"/>
      <c r="E31" s="74"/>
      <c r="F31" s="74"/>
      <c r="G31" s="74"/>
      <c r="H31" s="74"/>
      <c r="I31" s="81"/>
      <c r="J31" s="76"/>
      <c r="K31" s="19"/>
      <c r="L31" s="19"/>
      <c r="M31" s="19"/>
      <c r="N31" s="19"/>
      <c r="O31" s="19"/>
      <c r="P31" s="19"/>
      <c r="Q31" s="19"/>
      <c r="R31" s="19"/>
      <c r="S31" s="19"/>
    </row>
    <row r="32" spans="1:19" s="20" customFormat="1" ht="15.75" customHeight="1">
      <c r="A32" s="77"/>
      <c r="B32" s="78"/>
      <c r="C32" s="78"/>
      <c r="D32" s="78"/>
      <c r="E32" s="78"/>
      <c r="F32" s="78"/>
      <c r="G32" s="78"/>
      <c r="H32" s="78"/>
      <c r="I32" s="82"/>
      <c r="J32" s="79"/>
      <c r="K32" s="19"/>
      <c r="L32" s="19"/>
      <c r="M32" s="19"/>
      <c r="N32" s="19"/>
      <c r="O32" s="19"/>
      <c r="P32" s="19"/>
      <c r="Q32" s="19"/>
      <c r="R32" s="19"/>
      <c r="S32" s="19"/>
    </row>
    <row r="33" spans="1:19" s="20" customFormat="1" ht="15.75" customHeight="1">
      <c r="A33" s="32" t="e">
        <f>#REF!</f>
        <v>#REF!</v>
      </c>
      <c r="B33" s="23" t="e">
        <f>#REF!</f>
        <v>#REF!</v>
      </c>
      <c r="C33" s="23" t="e">
        <f>#REF!</f>
        <v>#REF!</v>
      </c>
      <c r="D33" s="23" t="e">
        <f>#REF!</f>
        <v>#REF!</v>
      </c>
      <c r="E33" s="23" t="e">
        <f>#REF!/100</f>
        <v>#REF!</v>
      </c>
      <c r="F33" s="23" t="e">
        <f>#REF!</f>
        <v>#REF!</v>
      </c>
      <c r="G33" s="23" t="e">
        <f>#REF!</f>
        <v>#REF!</v>
      </c>
      <c r="H33" s="23">
        <v>0.8</v>
      </c>
      <c r="I33" s="80" t="e">
        <f t="shared" si="2"/>
        <v>#REF!</v>
      </c>
      <c r="J33" s="24" t="e">
        <f>IF(E33&gt;0,((C33*0.75*G33*0.746/E33*F33*0.33)),0)</f>
        <v>#REF!</v>
      </c>
      <c r="K33" s="19"/>
      <c r="L33" s="19"/>
      <c r="M33" s="19"/>
      <c r="N33" s="19"/>
      <c r="O33" s="19"/>
      <c r="P33" s="19"/>
      <c r="Q33" s="19"/>
      <c r="R33" s="19"/>
      <c r="S33" s="19"/>
    </row>
    <row r="34" spans="1:19" s="20" customFormat="1" ht="15.75" customHeight="1">
      <c r="A34" s="32" t="e">
        <f>#REF!</f>
        <v>#REF!</v>
      </c>
      <c r="B34" s="23" t="e">
        <f>#REF!</f>
        <v>#REF!</v>
      </c>
      <c r="C34" s="23" t="e">
        <f>#REF!</f>
        <v>#REF!</v>
      </c>
      <c r="D34" s="23" t="e">
        <f>#REF!</f>
        <v>#REF!</v>
      </c>
      <c r="E34" s="23" t="e">
        <f>#REF!/100</f>
        <v>#REF!</v>
      </c>
      <c r="F34" s="23" t="e">
        <f>#REF!</f>
        <v>#REF!</v>
      </c>
      <c r="G34" s="23" t="e">
        <f>#REF!</f>
        <v>#REF!</v>
      </c>
      <c r="H34" s="23">
        <v>0.8</v>
      </c>
      <c r="I34" s="80" t="e">
        <f t="shared" ref="I34:I35" si="4">IF(E34&gt;0,((C34*G34*0.746/E34*0.05)),0)</f>
        <v>#REF!</v>
      </c>
      <c r="J34" s="24" t="e">
        <f t="shared" ref="J34:J36" si="5">IF(E34&gt;0,((C34*0.75*G34*0.746/E34*F34*0.33)),0)</f>
        <v>#REF!</v>
      </c>
      <c r="K34" s="19"/>
      <c r="L34" s="19"/>
      <c r="M34" s="19"/>
      <c r="N34" s="19"/>
      <c r="O34" s="19"/>
      <c r="P34" s="19"/>
      <c r="Q34" s="19"/>
      <c r="R34" s="19"/>
      <c r="S34" s="19"/>
    </row>
    <row r="35" spans="1:19" s="17" customFormat="1" ht="15.75" customHeight="1">
      <c r="A35" s="32" t="e">
        <f>#REF!</f>
        <v>#REF!</v>
      </c>
      <c r="B35" s="23" t="e">
        <f>#REF!</f>
        <v>#REF!</v>
      </c>
      <c r="C35" s="23" t="e">
        <f>#REF!</f>
        <v>#REF!</v>
      </c>
      <c r="D35" s="23" t="e">
        <f>#REF!</f>
        <v>#REF!</v>
      </c>
      <c r="E35" s="23" t="e">
        <f>#REF!/100</f>
        <v>#REF!</v>
      </c>
      <c r="F35" s="23" t="e">
        <f>#REF!</f>
        <v>#REF!</v>
      </c>
      <c r="G35" s="23" t="e">
        <f>#REF!</f>
        <v>#REF!</v>
      </c>
      <c r="H35" s="23">
        <v>0.8</v>
      </c>
      <c r="I35" s="80" t="e">
        <f t="shared" si="4"/>
        <v>#REF!</v>
      </c>
      <c r="J35" s="24" t="e">
        <f t="shared" si="5"/>
        <v>#REF!</v>
      </c>
      <c r="K35" s="5"/>
      <c r="L35" s="5"/>
      <c r="M35" s="5"/>
      <c r="N35" s="5"/>
      <c r="O35" s="5"/>
      <c r="P35" s="5"/>
      <c r="Q35" s="5"/>
      <c r="R35" s="5"/>
      <c r="S35" s="5"/>
    </row>
    <row r="36" spans="1:19" s="17" customFormat="1" ht="15.75" customHeight="1">
      <c r="A36" s="32" t="e">
        <f>#REF!</f>
        <v>#REF!</v>
      </c>
      <c r="B36" s="23" t="e">
        <f>#REF!</f>
        <v>#REF!</v>
      </c>
      <c r="C36" s="23" t="e">
        <f>#REF!</f>
        <v>#REF!</v>
      </c>
      <c r="D36" s="23" t="e">
        <f>#REF!</f>
        <v>#REF!</v>
      </c>
      <c r="E36" s="23" t="e">
        <f>#REF!/100</f>
        <v>#REF!</v>
      </c>
      <c r="F36" s="23" t="e">
        <f>#REF!</f>
        <v>#REF!</v>
      </c>
      <c r="G36" s="23" t="e">
        <f>#REF!</f>
        <v>#REF!</v>
      </c>
      <c r="H36" s="23">
        <v>0.8</v>
      </c>
      <c r="I36" s="80" t="e">
        <f t="shared" ref="I36:I39" si="6">IF(E36&gt;0,((C36*G36*0.746/E36*0.05)),0)</f>
        <v>#REF!</v>
      </c>
      <c r="J36" s="24" t="e">
        <f t="shared" si="5"/>
        <v>#REF!</v>
      </c>
      <c r="K36" s="5"/>
      <c r="L36" s="5"/>
      <c r="M36" s="5"/>
      <c r="N36" s="5"/>
      <c r="O36" s="5"/>
      <c r="P36" s="5"/>
      <c r="Q36" s="5"/>
      <c r="R36" s="5"/>
      <c r="S36" s="5"/>
    </row>
    <row r="37" spans="1:19" s="20" customFormat="1" ht="15.75" customHeight="1">
      <c r="A37" s="32" t="e">
        <f>#REF!</f>
        <v>#REF!</v>
      </c>
      <c r="B37" s="23" t="e">
        <f>#REF!</f>
        <v>#REF!</v>
      </c>
      <c r="C37" s="23" t="e">
        <f>#REF!</f>
        <v>#REF!</v>
      </c>
      <c r="D37" s="23" t="e">
        <f>#REF!</f>
        <v>#REF!</v>
      </c>
      <c r="E37" s="23" t="e">
        <f>#REF!/100</f>
        <v>#REF!</v>
      </c>
      <c r="F37" s="23" t="e">
        <f>#REF!</f>
        <v>#REF!</v>
      </c>
      <c r="G37" s="23" t="e">
        <f>#REF!</f>
        <v>#REF!</v>
      </c>
      <c r="H37" s="23">
        <v>0.8</v>
      </c>
      <c r="I37" s="80" t="e">
        <f t="shared" si="6"/>
        <v>#REF!</v>
      </c>
      <c r="J37" s="24" t="e">
        <f>IF(E37&gt;0,((C37*0.75*G37*0.746/E37*F37*0.33)),0)</f>
        <v>#REF!</v>
      </c>
      <c r="K37" s="19"/>
      <c r="L37" s="19"/>
      <c r="M37" s="19"/>
      <c r="N37" s="19"/>
      <c r="O37" s="19"/>
      <c r="P37" s="19"/>
      <c r="Q37" s="19"/>
      <c r="R37" s="19"/>
      <c r="S37" s="19"/>
    </row>
    <row r="38" spans="1:19" s="20" customFormat="1" ht="15.75" customHeight="1">
      <c r="A38" s="32" t="e">
        <f>#REF!</f>
        <v>#REF!</v>
      </c>
      <c r="B38" s="23" t="e">
        <f>#REF!</f>
        <v>#REF!</v>
      </c>
      <c r="C38" s="23" t="e">
        <f>#REF!</f>
        <v>#REF!</v>
      </c>
      <c r="D38" s="23" t="e">
        <f>#REF!</f>
        <v>#REF!</v>
      </c>
      <c r="E38" s="23" t="e">
        <f>#REF!/100</f>
        <v>#REF!</v>
      </c>
      <c r="F38" s="23" t="e">
        <f>#REF!</f>
        <v>#REF!</v>
      </c>
      <c r="G38" s="23" t="e">
        <f>#REF!</f>
        <v>#REF!</v>
      </c>
      <c r="H38" s="23">
        <v>0.8</v>
      </c>
      <c r="I38" s="80" t="e">
        <f t="shared" si="6"/>
        <v>#REF!</v>
      </c>
      <c r="J38" s="24" t="e">
        <f t="shared" ref="J38:J40" si="7">IF(E38&gt;0,((C38*0.75*G38*0.746/E38*F38*0.33)),0)</f>
        <v>#REF!</v>
      </c>
      <c r="K38" s="19"/>
      <c r="L38" s="19"/>
      <c r="M38" s="19"/>
      <c r="N38" s="19"/>
      <c r="O38" s="19"/>
      <c r="P38" s="19"/>
      <c r="Q38" s="19"/>
      <c r="R38" s="19"/>
      <c r="S38" s="19"/>
    </row>
    <row r="39" spans="1:19" s="17" customFormat="1" ht="15.75" customHeight="1">
      <c r="A39" s="32" t="e">
        <f>#REF!</f>
        <v>#REF!</v>
      </c>
      <c r="B39" s="23" t="e">
        <f>#REF!</f>
        <v>#REF!</v>
      </c>
      <c r="C39" s="23" t="e">
        <f>#REF!</f>
        <v>#REF!</v>
      </c>
      <c r="D39" s="23" t="e">
        <f>#REF!</f>
        <v>#REF!</v>
      </c>
      <c r="E39" s="23" t="e">
        <f>#REF!/100</f>
        <v>#REF!</v>
      </c>
      <c r="F39" s="23" t="e">
        <f>#REF!</f>
        <v>#REF!</v>
      </c>
      <c r="G39" s="23" t="e">
        <f>#REF!</f>
        <v>#REF!</v>
      </c>
      <c r="H39" s="23">
        <v>0.8</v>
      </c>
      <c r="I39" s="80" t="e">
        <f t="shared" si="6"/>
        <v>#REF!</v>
      </c>
      <c r="J39" s="24" t="e">
        <f t="shared" si="7"/>
        <v>#REF!</v>
      </c>
      <c r="K39" s="5"/>
      <c r="L39" s="5"/>
      <c r="M39" s="5"/>
      <c r="N39" s="5"/>
      <c r="O39" s="5"/>
      <c r="P39" s="5"/>
      <c r="Q39" s="5"/>
      <c r="R39" s="5"/>
      <c r="S39" s="5"/>
    </row>
    <row r="40" spans="1:19" s="17" customFormat="1" ht="15.75" customHeight="1" thickBot="1">
      <c r="A40" s="32" t="e">
        <f>#REF!</f>
        <v>#REF!</v>
      </c>
      <c r="B40" s="23" t="e">
        <f>#REF!</f>
        <v>#REF!</v>
      </c>
      <c r="C40" s="23" t="e">
        <f>#REF!</f>
        <v>#REF!</v>
      </c>
      <c r="D40" s="23" t="e">
        <f>#REF!</f>
        <v>#REF!</v>
      </c>
      <c r="E40" s="23" t="e">
        <f>#REF!/100</f>
        <v>#REF!</v>
      </c>
      <c r="F40" s="23" t="e">
        <f>#REF!</f>
        <v>#REF!</v>
      </c>
      <c r="G40" s="23" t="e">
        <f>#REF!</f>
        <v>#REF!</v>
      </c>
      <c r="H40" s="23">
        <v>0.8</v>
      </c>
      <c r="I40" s="80" t="e">
        <f t="shared" ref="I40" si="8">IF(E40&gt;0,((C40*G40*0.746/E40*0.05)),0)</f>
        <v>#REF!</v>
      </c>
      <c r="J40" s="24" t="e">
        <f t="shared" si="7"/>
        <v>#REF!</v>
      </c>
      <c r="K40" s="5"/>
      <c r="L40" s="5"/>
      <c r="M40" s="5"/>
      <c r="N40" s="5"/>
      <c r="O40" s="5"/>
      <c r="P40" s="5"/>
      <c r="Q40" s="5"/>
      <c r="R40" s="5"/>
      <c r="S40" s="5"/>
    </row>
    <row r="41" spans="1:19" ht="17.25" customHeight="1" thickBot="1">
      <c r="A41" s="33"/>
      <c r="B41" s="33"/>
      <c r="C41" s="33"/>
      <c r="D41" s="33"/>
      <c r="E41" s="33"/>
      <c r="F41" s="33"/>
      <c r="G41" s="12"/>
      <c r="H41" s="12"/>
      <c r="I41" s="25" t="e">
        <f>SUM(I13:I36)</f>
        <v>#REF!</v>
      </c>
      <c r="J41" s="26" t="e">
        <f>SUM(J13:J40)</f>
        <v>#REF!</v>
      </c>
      <c r="K41" s="5"/>
      <c r="L41" s="5"/>
      <c r="M41" s="5"/>
      <c r="N41" s="5"/>
      <c r="O41" s="5"/>
      <c r="P41" s="5"/>
      <c r="Q41" s="5"/>
      <c r="R41" s="5"/>
    </row>
    <row r="42" spans="1:19" ht="13.5" thickBot="1">
      <c r="A42" s="6"/>
      <c r="B42" s="6"/>
      <c r="C42" s="6"/>
      <c r="D42" s="6"/>
      <c r="E42" s="6"/>
      <c r="F42" s="6"/>
      <c r="G42" s="6"/>
      <c r="H42" s="6"/>
      <c r="I42" s="6"/>
      <c r="J42" s="6"/>
      <c r="K42" s="5"/>
      <c r="L42" s="5"/>
      <c r="M42" s="5"/>
      <c r="N42" s="5"/>
      <c r="O42" s="5"/>
      <c r="P42" s="5"/>
      <c r="Q42" s="5"/>
      <c r="R42" s="5"/>
    </row>
    <row r="43" spans="1:19" ht="16.5" thickBot="1">
      <c r="A43" s="6"/>
      <c r="B43" s="6"/>
      <c r="C43" s="6"/>
      <c r="D43" s="6"/>
      <c r="E43" s="7" t="s">
        <v>17</v>
      </c>
      <c r="F43" s="6"/>
      <c r="G43" s="6"/>
      <c r="H43" s="6"/>
      <c r="I43" s="8" t="e">
        <f>I41</f>
        <v>#REF!</v>
      </c>
      <c r="J43" s="9" t="e">
        <f>J41</f>
        <v>#REF!</v>
      </c>
      <c r="K43" s="5"/>
      <c r="L43" s="5"/>
      <c r="M43" s="5"/>
      <c r="N43" s="5"/>
      <c r="O43" s="5"/>
      <c r="P43" s="5"/>
      <c r="Q43" s="5"/>
      <c r="R43" s="5"/>
    </row>
    <row r="44" spans="1:19" ht="15.75">
      <c r="I44" s="4" t="s">
        <v>5</v>
      </c>
      <c r="J44" s="4" t="s">
        <v>6</v>
      </c>
      <c r="K44" s="5"/>
      <c r="L44" s="5"/>
      <c r="M44" s="5"/>
      <c r="N44" s="5"/>
      <c r="O44" s="5"/>
      <c r="P44" s="5"/>
      <c r="Q44" s="5"/>
      <c r="R44" s="5"/>
    </row>
    <row r="45" spans="1:19">
      <c r="J45" s="3"/>
      <c r="K45" s="5"/>
      <c r="L45" s="5"/>
      <c r="M45" s="5"/>
      <c r="N45" s="5"/>
      <c r="O45" s="5"/>
      <c r="P45" s="5"/>
      <c r="Q45" s="5"/>
      <c r="R45" s="5"/>
    </row>
    <row r="46" spans="1:19">
      <c r="K46" s="5"/>
      <c r="L46" s="5"/>
      <c r="M46" s="5"/>
      <c r="N46" s="5"/>
      <c r="O46" s="5"/>
      <c r="P46" s="5"/>
      <c r="Q46" s="5"/>
      <c r="R46" s="5"/>
    </row>
    <row r="47" spans="1:19">
      <c r="A47" s="360"/>
      <c r="B47" s="361"/>
      <c r="K47" s="5"/>
      <c r="L47" s="5"/>
      <c r="M47" s="5"/>
      <c r="N47" s="5"/>
      <c r="O47" s="5"/>
      <c r="P47" s="5"/>
      <c r="Q47" s="5"/>
      <c r="R47" s="5"/>
    </row>
    <row r="48" spans="1:19">
      <c r="A48" s="362"/>
      <c r="B48" s="362"/>
      <c r="D48" s="363"/>
      <c r="E48" s="363"/>
      <c r="F48" s="363"/>
      <c r="G48" s="363"/>
      <c r="H48" s="363"/>
      <c r="J48" s="1"/>
      <c r="K48" s="5"/>
      <c r="L48" s="5"/>
      <c r="M48" s="5"/>
      <c r="N48" s="5"/>
      <c r="O48" s="5"/>
      <c r="P48" s="5"/>
      <c r="Q48" s="5"/>
      <c r="R48" s="5"/>
    </row>
    <row r="49" spans="1:18" ht="13.5" thickBot="1">
      <c r="A49" s="28"/>
      <c r="B49" s="29"/>
      <c r="D49" s="364"/>
      <c r="E49" s="364"/>
      <c r="F49" s="364"/>
      <c r="G49" s="364"/>
      <c r="H49" s="364"/>
      <c r="J49" s="2"/>
      <c r="K49" s="5"/>
      <c r="L49" s="5"/>
      <c r="M49" s="5"/>
      <c r="N49" s="5"/>
      <c r="O49" s="5"/>
      <c r="P49" s="5"/>
      <c r="Q49" s="5"/>
      <c r="R49" s="5"/>
    </row>
    <row r="50" spans="1:18" ht="14.25">
      <c r="D50" s="357" t="s">
        <v>24</v>
      </c>
      <c r="E50" s="358"/>
      <c r="F50" s="358"/>
      <c r="G50" s="358"/>
      <c r="H50" s="358"/>
      <c r="I50" s="20"/>
      <c r="J50" s="30" t="s">
        <v>15</v>
      </c>
      <c r="K50" s="5"/>
      <c r="L50" s="5"/>
      <c r="M50" s="5"/>
      <c r="N50" s="5"/>
      <c r="O50" s="5"/>
      <c r="P50" s="5"/>
      <c r="Q50" s="5"/>
      <c r="R50" s="5"/>
    </row>
    <row r="51" spans="1:18">
      <c r="A51" s="5"/>
      <c r="B51" s="5"/>
      <c r="C51" s="5"/>
      <c r="D51" s="5"/>
      <c r="E51" s="5"/>
      <c r="F51" s="5"/>
      <c r="G51" s="5"/>
      <c r="H51" s="5"/>
      <c r="I51" s="5"/>
      <c r="J51" s="5"/>
      <c r="K51" s="5"/>
      <c r="L51" s="5"/>
      <c r="M51" s="5"/>
      <c r="N51" s="5"/>
      <c r="O51" s="5"/>
      <c r="P51" s="5"/>
      <c r="Q51" s="5"/>
      <c r="R51" s="5"/>
    </row>
    <row r="52" spans="1:18">
      <c r="A52" s="5"/>
      <c r="B52" s="5"/>
      <c r="C52" s="5"/>
      <c r="D52" s="5"/>
      <c r="E52" s="5"/>
      <c r="F52" s="5"/>
      <c r="G52" s="5"/>
      <c r="H52" s="5"/>
      <c r="I52" s="5"/>
      <c r="J52" s="5"/>
      <c r="K52" s="5"/>
      <c r="L52" s="5"/>
      <c r="M52" s="5"/>
      <c r="N52" s="5"/>
      <c r="O52" s="5"/>
      <c r="P52" s="5"/>
      <c r="Q52" s="5"/>
      <c r="R52" s="5"/>
    </row>
    <row r="53" spans="1:18">
      <c r="A53" s="5"/>
      <c r="B53" s="5"/>
      <c r="C53" s="5"/>
      <c r="D53" s="5"/>
      <c r="E53" s="5"/>
      <c r="F53" s="5"/>
      <c r="G53" s="5"/>
      <c r="H53" s="5"/>
      <c r="I53" s="5"/>
      <c r="J53" s="5"/>
      <c r="K53" s="5"/>
      <c r="L53" s="5"/>
      <c r="M53" s="5"/>
      <c r="N53" s="5"/>
      <c r="O53" s="5"/>
      <c r="P53" s="5"/>
      <c r="Q53" s="5"/>
      <c r="R53" s="5"/>
    </row>
    <row r="54" spans="1:18">
      <c r="A54" s="5"/>
      <c r="B54" s="5"/>
      <c r="C54" s="5"/>
      <c r="D54" s="5"/>
      <c r="E54" s="5"/>
      <c r="F54" s="5"/>
      <c r="G54" s="5"/>
      <c r="H54" s="5"/>
      <c r="I54" s="5"/>
      <c r="J54" s="5"/>
      <c r="K54" s="5"/>
      <c r="L54" s="5"/>
      <c r="M54" s="5"/>
      <c r="N54" s="5"/>
      <c r="O54" s="5"/>
      <c r="P54" s="5"/>
      <c r="Q54" s="5"/>
      <c r="R54" s="5"/>
    </row>
    <row r="55" spans="1:18">
      <c r="A55" s="5"/>
      <c r="B55" s="5"/>
      <c r="C55" s="5"/>
      <c r="D55" s="5"/>
      <c r="E55" s="5"/>
      <c r="F55" s="5"/>
      <c r="G55" s="5"/>
      <c r="H55" s="5"/>
      <c r="I55" s="5"/>
      <c r="J55" s="5"/>
      <c r="K55" s="5"/>
      <c r="L55" s="5"/>
      <c r="M55" s="5"/>
      <c r="N55" s="5"/>
      <c r="O55" s="5"/>
      <c r="P55" s="5"/>
      <c r="Q55" s="5"/>
      <c r="R55" s="5"/>
    </row>
    <row r="56" spans="1:18">
      <c r="A56" s="5"/>
      <c r="B56" s="5"/>
      <c r="C56" s="5"/>
      <c r="D56" s="5"/>
      <c r="E56" s="5"/>
      <c r="F56" s="5"/>
      <c r="G56" s="5"/>
      <c r="H56" s="5"/>
      <c r="I56" s="5"/>
      <c r="J56" s="5"/>
      <c r="K56" s="5"/>
      <c r="L56" s="5"/>
      <c r="M56" s="5"/>
      <c r="N56" s="5"/>
      <c r="O56" s="5"/>
      <c r="P56" s="5"/>
      <c r="Q56" s="5"/>
      <c r="R56" s="5"/>
    </row>
    <row r="57" spans="1:18">
      <c r="A57" s="5"/>
      <c r="B57" s="5"/>
      <c r="C57" s="5"/>
      <c r="D57" s="5"/>
      <c r="E57" s="5"/>
      <c r="F57" s="5"/>
      <c r="G57" s="5"/>
      <c r="H57" s="5"/>
      <c r="I57" s="5"/>
      <c r="J57" s="5"/>
      <c r="K57" s="5"/>
      <c r="L57" s="5"/>
      <c r="M57" s="5"/>
      <c r="N57" s="5"/>
      <c r="O57" s="5"/>
      <c r="P57" s="5"/>
      <c r="Q57" s="5"/>
      <c r="R57" s="5"/>
    </row>
    <row r="58" spans="1:18">
      <c r="A58" s="5"/>
      <c r="B58" s="5"/>
      <c r="C58" s="5"/>
      <c r="D58" s="5"/>
      <c r="E58" s="5"/>
      <c r="F58" s="5"/>
      <c r="G58" s="5"/>
      <c r="H58" s="5"/>
      <c r="I58" s="5"/>
      <c r="J58" s="5"/>
      <c r="K58" s="5"/>
      <c r="L58" s="5"/>
      <c r="M58" s="5"/>
      <c r="N58" s="5"/>
      <c r="O58" s="5"/>
      <c r="P58" s="5"/>
      <c r="Q58" s="5"/>
      <c r="R58" s="5"/>
    </row>
    <row r="59" spans="1:18">
      <c r="A59" s="5"/>
      <c r="B59" s="5"/>
      <c r="C59" s="5"/>
      <c r="D59" s="5"/>
      <c r="E59" s="5"/>
      <c r="F59" s="5"/>
      <c r="G59" s="5"/>
      <c r="H59" s="5"/>
      <c r="I59" s="5"/>
      <c r="J59" s="5"/>
      <c r="K59" s="5"/>
      <c r="L59" s="5"/>
      <c r="M59" s="5"/>
      <c r="N59" s="5"/>
      <c r="O59" s="5"/>
      <c r="P59" s="5"/>
      <c r="Q59" s="5"/>
      <c r="R59" s="5"/>
    </row>
    <row r="60" spans="1:18">
      <c r="A60" s="5"/>
      <c r="B60" s="5"/>
      <c r="C60" s="5"/>
      <c r="D60" s="5"/>
      <c r="E60" s="5"/>
      <c r="F60" s="5"/>
      <c r="G60" s="5"/>
      <c r="H60" s="5"/>
      <c r="I60" s="5"/>
      <c r="J60" s="5"/>
      <c r="K60" s="5"/>
      <c r="L60" s="5"/>
      <c r="M60" s="5"/>
      <c r="N60" s="5"/>
      <c r="O60" s="5"/>
      <c r="P60" s="5"/>
      <c r="Q60" s="5"/>
      <c r="R60" s="5"/>
    </row>
    <row r="61" spans="1:18">
      <c r="A61" s="5"/>
      <c r="B61" s="5"/>
      <c r="C61" s="5"/>
      <c r="D61" s="5"/>
      <c r="E61" s="5"/>
      <c r="F61" s="5"/>
      <c r="G61" s="5"/>
      <c r="H61" s="5"/>
      <c r="I61" s="5"/>
      <c r="J61" s="5"/>
      <c r="K61" s="5"/>
      <c r="L61" s="5"/>
      <c r="M61" s="5"/>
      <c r="N61" s="5"/>
      <c r="O61" s="5"/>
      <c r="P61" s="5"/>
      <c r="Q61" s="5"/>
      <c r="R61" s="5"/>
    </row>
    <row r="62" spans="1:18">
      <c r="A62" s="5"/>
      <c r="B62" s="5"/>
      <c r="C62" s="5"/>
      <c r="D62" s="5"/>
      <c r="E62" s="5"/>
      <c r="F62" s="5"/>
      <c r="G62" s="5"/>
      <c r="H62" s="5"/>
      <c r="I62" s="5"/>
      <c r="J62" s="5"/>
      <c r="K62" s="5"/>
      <c r="L62" s="5"/>
      <c r="M62" s="5"/>
      <c r="N62" s="5"/>
      <c r="O62" s="5"/>
      <c r="P62" s="5"/>
      <c r="Q62" s="5"/>
      <c r="R62" s="5"/>
    </row>
    <row r="63" spans="1:18">
      <c r="A63" s="5"/>
      <c r="B63" s="5"/>
      <c r="C63" s="5"/>
      <c r="D63" s="5"/>
      <c r="E63" s="5"/>
      <c r="F63" s="5"/>
      <c r="G63" s="5"/>
      <c r="H63" s="5"/>
      <c r="I63" s="5"/>
      <c r="J63" s="5"/>
      <c r="K63" s="5"/>
      <c r="L63" s="5"/>
      <c r="M63" s="5"/>
      <c r="N63" s="5"/>
      <c r="O63" s="5"/>
      <c r="P63" s="5"/>
      <c r="Q63" s="5"/>
      <c r="R63" s="5"/>
    </row>
    <row r="64" spans="1:18">
      <c r="A64" s="5"/>
      <c r="B64" s="5"/>
      <c r="C64" s="5"/>
      <c r="D64" s="5"/>
      <c r="E64" s="5"/>
      <c r="F64" s="5"/>
      <c r="G64" s="5"/>
      <c r="H64" s="5"/>
      <c r="I64" s="5"/>
      <c r="J64" s="5"/>
      <c r="K64" s="5"/>
      <c r="L64" s="5"/>
      <c r="M64" s="5"/>
      <c r="N64" s="5"/>
      <c r="O64" s="5"/>
      <c r="P64" s="5"/>
      <c r="Q64" s="5"/>
      <c r="R64" s="5"/>
    </row>
    <row r="65" spans="1:18">
      <c r="A65" s="5"/>
      <c r="B65" s="5"/>
      <c r="C65" s="5"/>
      <c r="D65" s="5"/>
      <c r="E65" s="5"/>
      <c r="F65" s="5"/>
      <c r="G65" s="5"/>
      <c r="H65" s="5"/>
      <c r="I65" s="5"/>
      <c r="J65" s="5"/>
      <c r="K65" s="5"/>
      <c r="L65" s="5"/>
      <c r="M65" s="5"/>
      <c r="N65" s="5"/>
      <c r="O65" s="5"/>
      <c r="P65" s="5"/>
      <c r="Q65" s="5"/>
      <c r="R65" s="5"/>
    </row>
    <row r="66" spans="1:18">
      <c r="A66" s="5"/>
      <c r="B66" s="5"/>
      <c r="C66" s="5"/>
      <c r="D66" s="5"/>
      <c r="E66" s="5"/>
      <c r="F66" s="5"/>
      <c r="G66" s="5"/>
      <c r="H66" s="5"/>
      <c r="I66" s="5"/>
      <c r="J66" s="5"/>
      <c r="K66" s="5"/>
      <c r="L66" s="5"/>
      <c r="M66" s="5"/>
      <c r="N66" s="5"/>
      <c r="O66" s="5"/>
      <c r="P66" s="5"/>
      <c r="Q66" s="5"/>
      <c r="R66" s="5"/>
    </row>
    <row r="67" spans="1:18">
      <c r="A67" s="5"/>
      <c r="B67" s="5"/>
      <c r="C67" s="5"/>
      <c r="D67" s="5"/>
      <c r="E67" s="5"/>
      <c r="F67" s="5"/>
      <c r="G67" s="5"/>
      <c r="H67" s="5"/>
      <c r="I67" s="5"/>
      <c r="J67" s="5"/>
      <c r="K67" s="5"/>
      <c r="L67" s="5"/>
      <c r="M67" s="5"/>
      <c r="N67" s="5"/>
      <c r="O67" s="5"/>
      <c r="P67" s="5"/>
      <c r="Q67" s="5"/>
      <c r="R67" s="5"/>
    </row>
    <row r="68" spans="1:18">
      <c r="A68" s="5"/>
      <c r="B68" s="5"/>
      <c r="C68" s="5"/>
      <c r="D68" s="5"/>
      <c r="E68" s="5"/>
      <c r="F68" s="5"/>
      <c r="G68" s="5"/>
      <c r="H68" s="5"/>
      <c r="I68" s="5"/>
      <c r="J68" s="5"/>
      <c r="K68" s="5"/>
      <c r="L68" s="5"/>
      <c r="M68" s="5"/>
      <c r="N68" s="5"/>
      <c r="O68" s="5"/>
      <c r="P68" s="5"/>
      <c r="Q68" s="5"/>
      <c r="R68" s="5"/>
    </row>
    <row r="69" spans="1:18">
      <c r="A69" s="5"/>
      <c r="B69" s="5"/>
      <c r="C69" s="5"/>
      <c r="D69" s="5"/>
      <c r="E69" s="5"/>
      <c r="F69" s="5"/>
      <c r="G69" s="5"/>
      <c r="H69" s="5"/>
      <c r="I69" s="5"/>
      <c r="J69" s="5"/>
      <c r="K69" s="5"/>
      <c r="L69" s="5"/>
      <c r="M69" s="5"/>
      <c r="N69" s="5"/>
      <c r="O69" s="5"/>
      <c r="P69" s="5"/>
      <c r="Q69" s="5"/>
      <c r="R69" s="5"/>
    </row>
    <row r="70" spans="1:18">
      <c r="A70" s="5"/>
      <c r="B70" s="5"/>
      <c r="C70" s="5"/>
      <c r="D70" s="5"/>
      <c r="E70" s="5"/>
      <c r="F70" s="5"/>
      <c r="G70" s="5"/>
      <c r="H70" s="5"/>
      <c r="I70" s="5"/>
      <c r="J70" s="5"/>
      <c r="K70" s="5"/>
      <c r="L70" s="5"/>
      <c r="M70" s="5"/>
      <c r="N70" s="5"/>
      <c r="O70" s="5"/>
      <c r="P70" s="5"/>
      <c r="Q70" s="5"/>
      <c r="R70" s="5"/>
    </row>
    <row r="71" spans="1:18">
      <c r="A71" s="5"/>
      <c r="B71" s="5"/>
      <c r="C71" s="5"/>
      <c r="D71" s="5"/>
      <c r="E71" s="5"/>
      <c r="F71" s="5"/>
      <c r="G71" s="5"/>
      <c r="H71" s="5"/>
      <c r="I71" s="5"/>
      <c r="J71" s="5"/>
      <c r="K71" s="5"/>
      <c r="L71" s="5"/>
      <c r="M71" s="5"/>
      <c r="N71" s="5"/>
      <c r="O71" s="5"/>
      <c r="P71" s="5"/>
      <c r="Q71" s="5"/>
      <c r="R71" s="5"/>
    </row>
    <row r="72" spans="1:18">
      <c r="A72" s="5"/>
      <c r="B72" s="5"/>
      <c r="C72" s="5"/>
      <c r="D72" s="5"/>
      <c r="E72" s="5"/>
      <c r="F72" s="5"/>
      <c r="G72" s="5"/>
      <c r="H72" s="5"/>
      <c r="I72" s="5"/>
      <c r="J72" s="5"/>
      <c r="K72" s="5"/>
      <c r="L72" s="5"/>
      <c r="M72" s="5"/>
      <c r="N72" s="5"/>
      <c r="O72" s="5"/>
      <c r="P72" s="5"/>
      <c r="Q72" s="5"/>
      <c r="R72" s="5"/>
    </row>
    <row r="73" spans="1:18">
      <c r="A73" s="5"/>
      <c r="B73" s="5"/>
      <c r="C73" s="5"/>
      <c r="D73" s="5"/>
      <c r="E73" s="5"/>
      <c r="F73" s="5"/>
      <c r="G73" s="5"/>
      <c r="H73" s="5"/>
      <c r="I73" s="5"/>
      <c r="J73" s="5"/>
      <c r="K73" s="5"/>
      <c r="L73" s="5"/>
      <c r="M73" s="5"/>
      <c r="N73" s="5"/>
      <c r="O73" s="5"/>
      <c r="P73" s="5"/>
      <c r="Q73" s="5"/>
      <c r="R73" s="5"/>
    </row>
    <row r="74" spans="1:18">
      <c r="A74" s="5"/>
      <c r="B74" s="5"/>
      <c r="C74" s="5"/>
      <c r="D74" s="5"/>
      <c r="E74" s="5"/>
      <c r="F74" s="5"/>
      <c r="G74" s="5"/>
      <c r="H74" s="5"/>
      <c r="I74" s="5"/>
      <c r="J74" s="5"/>
      <c r="K74" s="5"/>
      <c r="L74" s="5"/>
      <c r="M74" s="5"/>
      <c r="N74" s="5"/>
      <c r="O74" s="5"/>
      <c r="P74" s="5"/>
      <c r="Q74" s="5"/>
      <c r="R74" s="5"/>
    </row>
    <row r="75" spans="1:18">
      <c r="A75" s="5"/>
      <c r="B75" s="5"/>
      <c r="C75" s="5"/>
      <c r="D75" s="5"/>
      <c r="E75" s="5"/>
      <c r="F75" s="5"/>
      <c r="G75" s="5"/>
      <c r="H75" s="5"/>
      <c r="I75" s="5"/>
      <c r="J75" s="5"/>
      <c r="K75" s="5"/>
      <c r="L75" s="5"/>
      <c r="M75" s="5"/>
      <c r="N75" s="5"/>
      <c r="O75" s="5"/>
      <c r="P75" s="5"/>
      <c r="Q75" s="5"/>
      <c r="R75" s="5"/>
    </row>
    <row r="76" spans="1:18">
      <c r="A76" s="5"/>
      <c r="B76" s="5"/>
      <c r="C76" s="5"/>
      <c r="D76" s="5"/>
      <c r="E76" s="5"/>
      <c r="F76" s="5"/>
      <c r="G76" s="5"/>
      <c r="H76" s="5"/>
      <c r="I76" s="5"/>
      <c r="J76" s="5"/>
      <c r="K76" s="5"/>
      <c r="L76" s="5"/>
      <c r="M76" s="5"/>
      <c r="N76" s="5"/>
      <c r="O76" s="5"/>
      <c r="P76" s="5"/>
      <c r="Q76" s="5"/>
      <c r="R76" s="5"/>
    </row>
    <row r="77" spans="1:18">
      <c r="A77" s="5"/>
      <c r="B77" s="5"/>
      <c r="C77" s="5"/>
      <c r="D77" s="5"/>
      <c r="E77" s="5"/>
      <c r="F77" s="5"/>
      <c r="G77" s="5"/>
      <c r="H77" s="5"/>
      <c r="I77" s="5"/>
      <c r="J77" s="5"/>
      <c r="K77" s="5"/>
      <c r="L77" s="5"/>
      <c r="M77" s="5"/>
      <c r="N77" s="5"/>
      <c r="O77" s="5"/>
      <c r="P77" s="5"/>
      <c r="Q77" s="5"/>
      <c r="R77" s="5"/>
    </row>
    <row r="78" spans="1:18">
      <c r="A78" s="5"/>
      <c r="B78" s="5"/>
      <c r="C78" s="5"/>
      <c r="D78" s="5"/>
      <c r="E78" s="5"/>
      <c r="F78" s="5"/>
      <c r="G78" s="5"/>
      <c r="H78" s="5"/>
      <c r="I78" s="5"/>
      <c r="J78" s="5"/>
      <c r="K78" s="5"/>
      <c r="L78" s="5"/>
      <c r="M78" s="5"/>
      <c r="N78" s="5"/>
      <c r="O78" s="5"/>
      <c r="P78" s="5"/>
      <c r="Q78" s="5"/>
      <c r="R78" s="5"/>
    </row>
    <row r="79" spans="1:18">
      <c r="A79" s="5"/>
      <c r="B79" s="5"/>
      <c r="C79" s="5"/>
      <c r="D79" s="5"/>
      <c r="E79" s="5"/>
      <c r="F79" s="5"/>
      <c r="G79" s="5"/>
      <c r="H79" s="5"/>
      <c r="I79" s="5"/>
      <c r="J79" s="5"/>
    </row>
    <row r="80" spans="1:18">
      <c r="A80" s="5"/>
      <c r="B80" s="5"/>
      <c r="C80" s="5"/>
      <c r="D80" s="5"/>
      <c r="E80" s="5"/>
      <c r="F80" s="5"/>
      <c r="G80" s="5"/>
      <c r="H80" s="5"/>
      <c r="I80" s="5"/>
      <c r="J80" s="5"/>
    </row>
    <row r="81" spans="1:10">
      <c r="A81" s="5"/>
      <c r="B81" s="5"/>
      <c r="C81" s="5"/>
      <c r="D81" s="5"/>
      <c r="E81" s="5"/>
      <c r="F81" s="5"/>
      <c r="G81" s="5"/>
      <c r="H81" s="5"/>
      <c r="I81" s="5"/>
      <c r="J81" s="5"/>
    </row>
  </sheetData>
  <sheetProtection selectLockedCells="1"/>
  <mergeCells count="17">
    <mergeCell ref="I1:J1"/>
    <mergeCell ref="A47:B47"/>
    <mergeCell ref="A48:B48"/>
    <mergeCell ref="D48:H49"/>
    <mergeCell ref="A11:A12"/>
    <mergeCell ref="B11:B12"/>
    <mergeCell ref="C11:C12"/>
    <mergeCell ref="A2:J2"/>
    <mergeCell ref="A3:J3"/>
    <mergeCell ref="A5:J5"/>
    <mergeCell ref="B7:J7"/>
    <mergeCell ref="F11:F12"/>
    <mergeCell ref="G11:G12"/>
    <mergeCell ref="I11:I12"/>
    <mergeCell ref="J11:J12"/>
    <mergeCell ref="A4:J4"/>
    <mergeCell ref="D50:H50"/>
  </mergeCells>
  <phoneticPr fontId="9" type="noConversion"/>
  <pageMargins left="0.5" right="0.5" top="0.25" bottom="0.25" header="0.5" footer="0.5"/>
  <pageSetup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7"/>
  <sheetViews>
    <sheetView showGridLines="0" view="pageBreakPreview" zoomScaleNormal="100" zoomScaleSheetLayoutView="100" workbookViewId="0">
      <selection activeCell="K9" sqref="K9"/>
    </sheetView>
  </sheetViews>
  <sheetFormatPr defaultColWidth="9.140625" defaultRowHeight="14.25"/>
  <cols>
    <col min="1" max="6" width="14.140625" style="18" customWidth="1"/>
    <col min="7" max="7" width="15.140625" style="18" customWidth="1"/>
    <col min="8" max="8" width="9.42578125" style="156" customWidth="1"/>
    <col min="9" max="9" width="9.85546875" style="156" customWidth="1"/>
    <col min="10" max="10" width="5.85546875" style="156" customWidth="1"/>
    <col min="11" max="11" width="5.140625" style="157" customWidth="1"/>
    <col min="12" max="12" width="4.28515625" style="157" customWidth="1"/>
    <col min="13" max="13" width="5.42578125" style="157" customWidth="1"/>
    <col min="14" max="14" width="4.85546875" style="157" customWidth="1"/>
    <col min="15" max="15" width="6.140625" style="157" customWidth="1"/>
    <col min="16" max="16" width="5.140625" style="157" customWidth="1"/>
    <col min="17" max="17" width="5.5703125" style="157" customWidth="1"/>
    <col min="18" max="16384" width="9.140625" style="6"/>
  </cols>
  <sheetData>
    <row r="1" spans="1:26" s="17" customFormat="1" ht="15">
      <c r="A1" s="88"/>
      <c r="B1" s="88"/>
      <c r="C1" s="88"/>
      <c r="D1" s="88"/>
      <c r="E1" s="88"/>
      <c r="F1" s="88"/>
      <c r="G1" s="88"/>
      <c r="H1" s="89"/>
      <c r="I1" s="89"/>
      <c r="J1" s="89"/>
      <c r="K1" s="90"/>
      <c r="L1" s="90"/>
      <c r="M1" s="90"/>
      <c r="N1" s="90"/>
      <c r="O1" s="90"/>
      <c r="P1" s="90"/>
      <c r="Q1" s="90"/>
    </row>
    <row r="2" spans="1:26" ht="15">
      <c r="A2" s="379"/>
      <c r="B2" s="380"/>
      <c r="C2" s="380"/>
      <c r="D2" s="380"/>
      <c r="E2" s="380"/>
      <c r="F2" s="380"/>
      <c r="G2" s="381"/>
      <c r="H2" s="91"/>
      <c r="I2" s="91"/>
      <c r="J2" s="91"/>
      <c r="K2" s="91"/>
      <c r="L2" s="91"/>
      <c r="M2" s="91"/>
      <c r="N2" s="91"/>
      <c r="O2" s="91"/>
      <c r="P2" s="91"/>
      <c r="Q2" s="91"/>
      <c r="R2" s="92"/>
      <c r="S2" s="92"/>
      <c r="T2" s="92"/>
      <c r="U2" s="92"/>
      <c r="V2" s="92"/>
      <c r="W2" s="92"/>
      <c r="X2" s="92"/>
      <c r="Y2" s="92"/>
      <c r="Z2" s="92"/>
    </row>
    <row r="3" spans="1:26" ht="17.25" customHeight="1">
      <c r="A3" s="373" t="s">
        <v>85</v>
      </c>
      <c r="B3" s="375" t="s">
        <v>86</v>
      </c>
      <c r="C3" s="375" t="s">
        <v>87</v>
      </c>
      <c r="D3" s="372" t="s">
        <v>88</v>
      </c>
      <c r="E3" s="372" t="s">
        <v>89</v>
      </c>
      <c r="F3" s="372" t="s">
        <v>90</v>
      </c>
      <c r="G3" s="372"/>
      <c r="H3" s="93"/>
      <c r="I3" s="91"/>
      <c r="J3" s="91"/>
      <c r="K3" s="94"/>
      <c r="L3" s="95"/>
      <c r="M3" s="95"/>
      <c r="N3" s="96"/>
      <c r="O3" s="96"/>
      <c r="P3" s="94"/>
      <c r="Q3" s="94"/>
      <c r="R3" s="92"/>
      <c r="S3" s="92"/>
      <c r="T3" s="92"/>
      <c r="U3" s="92"/>
      <c r="V3" s="92"/>
      <c r="W3" s="92"/>
      <c r="X3" s="92"/>
      <c r="Y3" s="92"/>
      <c r="Z3" s="92"/>
    </row>
    <row r="4" spans="1:26" ht="14.25" customHeight="1">
      <c r="A4" s="374"/>
      <c r="B4" s="376"/>
      <c r="C4" s="376"/>
      <c r="D4" s="377"/>
      <c r="E4" s="378"/>
      <c r="F4" s="97" t="s">
        <v>5</v>
      </c>
      <c r="G4" s="98" t="s">
        <v>6</v>
      </c>
      <c r="H4" s="99" t="s">
        <v>91</v>
      </c>
      <c r="I4" s="100" t="s">
        <v>92</v>
      </c>
      <c r="J4" s="101"/>
      <c r="K4" s="102"/>
      <c r="L4" s="103"/>
      <c r="M4" s="103"/>
      <c r="N4" s="104"/>
      <c r="O4" s="105"/>
      <c r="P4" s="106"/>
      <c r="Q4" s="106"/>
      <c r="R4" s="92"/>
      <c r="S4" s="92"/>
      <c r="T4" s="92"/>
      <c r="U4" s="92"/>
      <c r="V4" s="92"/>
      <c r="W4" s="92"/>
      <c r="X4" s="92"/>
      <c r="Y4" s="92"/>
      <c r="Z4" s="92"/>
    </row>
    <row r="5" spans="1:26" ht="15">
      <c r="A5" s="159" t="e">
        <f>#REF!</f>
        <v>#REF!</v>
      </c>
      <c r="B5" s="108" t="e">
        <f>#REF!</f>
        <v>#REF!</v>
      </c>
      <c r="C5" s="108" t="e">
        <f>#REF!</f>
        <v>#REF!</v>
      </c>
      <c r="D5" s="109" t="e">
        <f>E5-0.2</f>
        <v>#REF!</v>
      </c>
      <c r="E5" s="110" t="e">
        <f>#REF!</f>
        <v>#REF!</v>
      </c>
      <c r="F5" s="111" t="e">
        <f>IF(B5&gt;0,((A5*B5)/D5)/1000-((A5*B5)/(E5)/1000),0)</f>
        <v>#REF!</v>
      </c>
      <c r="G5" s="112" t="e">
        <f t="shared" ref="G5:G10" si="0">C5*F5</f>
        <v>#REF!</v>
      </c>
      <c r="H5" s="113" t="e">
        <f>'[2]Input and Other Rules '!L13/F5</f>
        <v>#REF!</v>
      </c>
      <c r="I5" s="114" t="e">
        <f>'[2]Input and Other Rules '!L13/G5</f>
        <v>#REF!</v>
      </c>
      <c r="J5" s="115"/>
      <c r="K5" s="116"/>
      <c r="L5" s="117"/>
      <c r="M5" s="117"/>
      <c r="N5" s="118"/>
      <c r="O5" s="119"/>
      <c r="P5" s="120"/>
      <c r="Q5" s="121"/>
      <c r="R5" s="92"/>
      <c r="S5" s="92"/>
      <c r="T5" s="92"/>
      <c r="U5" s="92"/>
      <c r="V5" s="92"/>
      <c r="W5" s="92"/>
      <c r="X5" s="92"/>
      <c r="Y5" s="92"/>
      <c r="Z5" s="92"/>
    </row>
    <row r="6" spans="1:26" ht="15">
      <c r="A6" s="159" t="e">
        <f>#REF!</f>
        <v>#REF!</v>
      </c>
      <c r="B6" s="108" t="e">
        <f>#REF!</f>
        <v>#REF!</v>
      </c>
      <c r="C6" s="108" t="e">
        <f>#REF!</f>
        <v>#REF!</v>
      </c>
      <c r="D6" s="109" t="e">
        <f t="shared" ref="D6:D20" si="1">E6-0.2</f>
        <v>#REF!</v>
      </c>
      <c r="E6" s="110" t="e">
        <f>#REF!</f>
        <v>#REF!</v>
      </c>
      <c r="F6" s="111" t="e">
        <f t="shared" ref="F6:F10" si="2">IF(B6&gt;0,((A6*B6)/D6)/1000-((A6*B6)/(E6)/1000),0)</f>
        <v>#REF!</v>
      </c>
      <c r="G6" s="112" t="e">
        <f t="shared" si="0"/>
        <v>#REF!</v>
      </c>
      <c r="H6" s="113" t="e">
        <f>'[2]Input and Other Rules '!L14/F6</f>
        <v>#REF!</v>
      </c>
      <c r="I6" s="114" t="e">
        <f>'[2]Input and Other Rules '!L14/G6</f>
        <v>#REF!</v>
      </c>
      <c r="J6" s="115"/>
      <c r="K6" s="116"/>
      <c r="L6" s="117"/>
      <c r="M6" s="117"/>
      <c r="N6" s="122"/>
      <c r="O6" s="119"/>
      <c r="P6" s="120"/>
      <c r="Q6" s="121"/>
      <c r="R6" s="92"/>
      <c r="S6" s="92"/>
      <c r="T6" s="92"/>
      <c r="U6" s="92"/>
      <c r="V6" s="92"/>
      <c r="W6" s="92"/>
      <c r="X6" s="92"/>
      <c r="Y6" s="92"/>
      <c r="Z6" s="92"/>
    </row>
    <row r="7" spans="1:26" ht="15">
      <c r="A7" s="159" t="e">
        <f>#REF!</f>
        <v>#REF!</v>
      </c>
      <c r="B7" s="108" t="e">
        <f>#REF!</f>
        <v>#REF!</v>
      </c>
      <c r="C7" s="108" t="e">
        <f>#REF!</f>
        <v>#REF!</v>
      </c>
      <c r="D7" s="109" t="e">
        <f t="shared" si="1"/>
        <v>#REF!</v>
      </c>
      <c r="E7" s="110" t="e">
        <f>#REF!</f>
        <v>#REF!</v>
      </c>
      <c r="F7" s="111" t="e">
        <f t="shared" si="2"/>
        <v>#REF!</v>
      </c>
      <c r="G7" s="112" t="e">
        <f t="shared" si="0"/>
        <v>#REF!</v>
      </c>
      <c r="H7" s="113" t="e">
        <f>'[2]Input and Other Rules '!L15/F7</f>
        <v>#REF!</v>
      </c>
      <c r="I7" s="114" t="e">
        <f>'[2]Input and Other Rules '!L15/G7</f>
        <v>#REF!</v>
      </c>
      <c r="J7" s="115"/>
      <c r="K7" s="116"/>
      <c r="L7" s="117"/>
      <c r="M7" s="117"/>
      <c r="N7" s="122"/>
      <c r="O7" s="119"/>
      <c r="P7" s="120"/>
      <c r="Q7" s="121"/>
      <c r="R7" s="92"/>
      <c r="S7" s="92"/>
      <c r="T7" s="92"/>
      <c r="U7" s="92"/>
      <c r="V7" s="92"/>
      <c r="W7" s="92"/>
      <c r="X7" s="92"/>
      <c r="Y7" s="92"/>
      <c r="Z7" s="92"/>
    </row>
    <row r="8" spans="1:26" ht="15">
      <c r="A8" s="159" t="e">
        <f>#REF!</f>
        <v>#REF!</v>
      </c>
      <c r="B8" s="108" t="e">
        <f>#REF!</f>
        <v>#REF!</v>
      </c>
      <c r="C8" s="108" t="e">
        <f>#REF!</f>
        <v>#REF!</v>
      </c>
      <c r="D8" s="109" t="e">
        <f t="shared" si="1"/>
        <v>#REF!</v>
      </c>
      <c r="E8" s="110" t="e">
        <f>#REF!</f>
        <v>#REF!</v>
      </c>
      <c r="F8" s="111" t="e">
        <f t="shared" si="2"/>
        <v>#REF!</v>
      </c>
      <c r="G8" s="112" t="e">
        <f t="shared" si="0"/>
        <v>#REF!</v>
      </c>
      <c r="H8" s="113" t="e">
        <f>'[2]Input and Other Rules '!L16/F8</f>
        <v>#REF!</v>
      </c>
      <c r="I8" s="114" t="e">
        <f>'[2]Input and Other Rules '!L16/G8</f>
        <v>#REF!</v>
      </c>
      <c r="J8" s="115"/>
      <c r="K8" s="116"/>
      <c r="L8" s="117"/>
      <c r="M8" s="117"/>
      <c r="N8" s="122"/>
      <c r="O8" s="119"/>
      <c r="P8" s="120"/>
      <c r="Q8" s="121"/>
      <c r="R8" s="92"/>
      <c r="S8" s="92"/>
      <c r="T8" s="92"/>
      <c r="U8" s="92"/>
      <c r="V8" s="92"/>
      <c r="W8" s="92"/>
      <c r="X8" s="92"/>
      <c r="Y8" s="92"/>
      <c r="Z8" s="92"/>
    </row>
    <row r="9" spans="1:26" ht="15">
      <c r="A9" s="159" t="e">
        <f>#REF!</f>
        <v>#REF!</v>
      </c>
      <c r="B9" s="108" t="e">
        <f>#REF!</f>
        <v>#REF!</v>
      </c>
      <c r="C9" s="108" t="e">
        <f>#REF!</f>
        <v>#REF!</v>
      </c>
      <c r="D9" s="109" t="e">
        <f t="shared" si="1"/>
        <v>#REF!</v>
      </c>
      <c r="E9" s="110" t="e">
        <f>#REF!</f>
        <v>#REF!</v>
      </c>
      <c r="F9" s="111" t="e">
        <f t="shared" si="2"/>
        <v>#REF!</v>
      </c>
      <c r="G9" s="112" t="e">
        <f t="shared" si="0"/>
        <v>#REF!</v>
      </c>
      <c r="H9" s="113" t="e">
        <f>'[2]Input and Other Rules '!L17/F9</f>
        <v>#REF!</v>
      </c>
      <c r="I9" s="114" t="e">
        <f>'[2]Input and Other Rules '!L17/G9</f>
        <v>#REF!</v>
      </c>
      <c r="J9" s="115"/>
      <c r="K9" s="116"/>
      <c r="L9" s="117"/>
      <c r="M9" s="117"/>
      <c r="N9" s="122"/>
      <c r="O9" s="119"/>
      <c r="P9" s="120"/>
      <c r="Q9" s="121"/>
      <c r="R9" s="92"/>
      <c r="S9" s="92"/>
      <c r="T9" s="92"/>
      <c r="U9" s="92"/>
      <c r="V9" s="92"/>
      <c r="W9" s="92"/>
      <c r="X9" s="92"/>
      <c r="Y9" s="92"/>
      <c r="Z9" s="92"/>
    </row>
    <row r="10" spans="1:26" ht="15.75" thickBot="1">
      <c r="A10" s="159" t="e">
        <f>#REF!</f>
        <v>#REF!</v>
      </c>
      <c r="B10" s="108" t="e">
        <f>#REF!</f>
        <v>#REF!</v>
      </c>
      <c r="C10" s="108" t="e">
        <f>#REF!</f>
        <v>#REF!</v>
      </c>
      <c r="D10" s="109" t="e">
        <f t="shared" si="1"/>
        <v>#REF!</v>
      </c>
      <c r="E10" s="110" t="e">
        <f>#REF!</f>
        <v>#REF!</v>
      </c>
      <c r="F10" s="111" t="e">
        <f t="shared" si="2"/>
        <v>#REF!</v>
      </c>
      <c r="G10" s="112" t="e">
        <f t="shared" si="0"/>
        <v>#REF!</v>
      </c>
      <c r="H10" s="113" t="e">
        <f>'[2]Input and Other Rules '!L18/F10</f>
        <v>#REF!</v>
      </c>
      <c r="I10" s="114" t="e">
        <f>'[2]Input and Other Rules '!L18/G10</f>
        <v>#REF!</v>
      </c>
      <c r="J10" s="115"/>
      <c r="K10" s="116"/>
      <c r="L10" s="117"/>
      <c r="M10" s="117"/>
      <c r="N10" s="122"/>
      <c r="O10" s="119"/>
      <c r="P10" s="120"/>
      <c r="Q10" s="121"/>
      <c r="R10" s="92"/>
      <c r="S10" s="92"/>
      <c r="T10" s="92"/>
      <c r="U10" s="92"/>
      <c r="V10" s="92"/>
      <c r="W10" s="92"/>
      <c r="X10" s="92"/>
      <c r="Y10" s="92"/>
      <c r="Z10" s="92"/>
    </row>
    <row r="11" spans="1:26" ht="15.75" thickBot="1">
      <c r="A11" s="107"/>
      <c r="B11" s="108"/>
      <c r="C11" s="108"/>
      <c r="D11" s="109"/>
      <c r="E11" s="110"/>
      <c r="F11" s="123" t="e">
        <f>SUM(F5:F10)</f>
        <v>#REF!</v>
      </c>
      <c r="G11" s="124" t="e">
        <f>SUM(G5:G10)</f>
        <v>#REF!</v>
      </c>
      <c r="H11" s="113" t="e">
        <f>'[2]Input and Other Rules '!L19/F11</f>
        <v>#REF!</v>
      </c>
      <c r="I11" s="114" t="e">
        <f>'[2]Input and Other Rules '!L19/G11</f>
        <v>#REF!</v>
      </c>
      <c r="J11" s="115"/>
      <c r="K11" s="116"/>
      <c r="L11" s="117"/>
      <c r="M11" s="117"/>
      <c r="N11" s="122"/>
      <c r="O11" s="119"/>
      <c r="P11" s="120"/>
      <c r="Q11" s="121"/>
      <c r="R11" s="92"/>
      <c r="S11" s="92"/>
      <c r="T11" s="92"/>
      <c r="U11" s="92"/>
      <c r="V11" s="92"/>
      <c r="W11" s="92"/>
      <c r="X11" s="92"/>
      <c r="Y11" s="92"/>
      <c r="Z11" s="92"/>
    </row>
    <row r="12" spans="1:26" ht="15">
      <c r="A12" s="107"/>
      <c r="B12" s="108"/>
      <c r="C12" s="108"/>
      <c r="D12" s="109"/>
      <c r="E12" s="110"/>
      <c r="F12" s="125"/>
      <c r="G12" s="126"/>
      <c r="H12" s="113"/>
      <c r="I12" s="114"/>
      <c r="J12" s="115"/>
      <c r="K12" s="116"/>
      <c r="L12" s="117"/>
      <c r="M12" s="117"/>
      <c r="N12" s="122"/>
      <c r="O12" s="119"/>
      <c r="P12" s="120"/>
      <c r="Q12" s="121"/>
      <c r="R12" s="92"/>
      <c r="S12" s="92"/>
      <c r="T12" s="92"/>
      <c r="U12" s="92"/>
      <c r="V12" s="92"/>
      <c r="W12" s="92"/>
      <c r="X12" s="92"/>
      <c r="Y12" s="92"/>
      <c r="Z12" s="92"/>
    </row>
    <row r="13" spans="1:26" ht="24" customHeight="1">
      <c r="A13" s="373" t="s">
        <v>38</v>
      </c>
      <c r="B13" s="375" t="s">
        <v>86</v>
      </c>
      <c r="C13" s="375" t="s">
        <v>87</v>
      </c>
      <c r="D13" s="372" t="s">
        <v>93</v>
      </c>
      <c r="E13" s="372" t="s">
        <v>89</v>
      </c>
      <c r="F13" s="372" t="s">
        <v>90</v>
      </c>
      <c r="G13" s="372"/>
      <c r="H13" s="113"/>
      <c r="I13" s="114"/>
      <c r="J13" s="115"/>
      <c r="K13" s="116"/>
      <c r="L13" s="117"/>
      <c r="M13" s="117"/>
      <c r="N13" s="122"/>
      <c r="O13" s="119"/>
      <c r="P13" s="120"/>
      <c r="Q13" s="121"/>
      <c r="R13" s="92"/>
      <c r="S13" s="92"/>
      <c r="T13" s="92"/>
      <c r="U13" s="92"/>
      <c r="V13" s="92"/>
      <c r="W13" s="92"/>
      <c r="X13" s="92"/>
      <c r="Y13" s="92"/>
      <c r="Z13" s="92"/>
    </row>
    <row r="14" spans="1:26" ht="15">
      <c r="A14" s="374"/>
      <c r="B14" s="376"/>
      <c r="C14" s="376"/>
      <c r="D14" s="377"/>
      <c r="E14" s="378"/>
      <c r="F14" s="97" t="s">
        <v>5</v>
      </c>
      <c r="G14" s="98" t="s">
        <v>6</v>
      </c>
      <c r="H14" s="113"/>
      <c r="I14" s="114"/>
      <c r="J14" s="115"/>
      <c r="K14" s="116"/>
      <c r="L14" s="117"/>
      <c r="M14" s="117"/>
      <c r="N14" s="122"/>
      <c r="O14" s="119"/>
      <c r="P14" s="120"/>
      <c r="Q14" s="121"/>
      <c r="R14" s="92"/>
      <c r="S14" s="92"/>
      <c r="T14" s="92"/>
      <c r="U14" s="92"/>
      <c r="V14" s="92"/>
      <c r="W14" s="92"/>
      <c r="X14" s="92"/>
      <c r="Y14" s="92"/>
      <c r="Z14" s="92"/>
    </row>
    <row r="15" spans="1:26" ht="17.25" customHeight="1">
      <c r="A15" s="159" t="e">
        <f>#REF!</f>
        <v>#REF!</v>
      </c>
      <c r="B15" s="108" t="e">
        <f>#REF!</f>
        <v>#REF!</v>
      </c>
      <c r="C15" s="108" t="e">
        <f>#REF!</f>
        <v>#REF!</v>
      </c>
      <c r="D15" s="109" t="e">
        <f t="shared" si="1"/>
        <v>#REF!</v>
      </c>
      <c r="E15" s="110" t="e">
        <f>#REF!</f>
        <v>#REF!</v>
      </c>
      <c r="F15" s="127" t="e">
        <f t="shared" ref="F15:F20" si="3">IF(B15&gt;0,((A15*746/D15)*B15)/1000-((A15*746/E15)*B15)/1000)</f>
        <v>#REF!</v>
      </c>
      <c r="G15" s="112" t="e">
        <f t="shared" ref="G15:G20" si="4">C15*F15</f>
        <v>#REF!</v>
      </c>
      <c r="H15" s="113" t="e">
        <f>'[2]Input and Other Rules '!L27/F15</f>
        <v>#REF!</v>
      </c>
      <c r="I15" s="114" t="e">
        <f>'[2]Input and Other Rules '!L27/G15</f>
        <v>#REF!</v>
      </c>
      <c r="J15" s="115"/>
      <c r="K15" s="116"/>
      <c r="L15" s="117"/>
      <c r="M15" s="117"/>
      <c r="N15" s="122"/>
      <c r="O15" s="119"/>
      <c r="P15" s="120"/>
      <c r="Q15" s="121"/>
      <c r="R15" s="92"/>
      <c r="S15" s="92"/>
      <c r="T15" s="92"/>
      <c r="U15" s="92"/>
      <c r="V15" s="92"/>
      <c r="W15" s="92"/>
      <c r="X15" s="92"/>
      <c r="Y15" s="92"/>
      <c r="Z15" s="92"/>
    </row>
    <row r="16" spans="1:26" ht="17.25" customHeight="1">
      <c r="A16" s="159" t="e">
        <f>#REF!</f>
        <v>#REF!</v>
      </c>
      <c r="B16" s="108" t="e">
        <f>#REF!</f>
        <v>#REF!</v>
      </c>
      <c r="C16" s="108" t="e">
        <f>#REF!</f>
        <v>#REF!</v>
      </c>
      <c r="D16" s="109" t="e">
        <f t="shared" si="1"/>
        <v>#REF!</v>
      </c>
      <c r="E16" s="110" t="e">
        <f>#REF!</f>
        <v>#REF!</v>
      </c>
      <c r="F16" s="127" t="e">
        <f t="shared" si="3"/>
        <v>#REF!</v>
      </c>
      <c r="G16" s="112" t="e">
        <f t="shared" si="4"/>
        <v>#REF!</v>
      </c>
      <c r="H16" s="113" t="e">
        <f>'[2]Input and Other Rules '!L28/F16</f>
        <v>#REF!</v>
      </c>
      <c r="I16" s="114" t="e">
        <f>'[2]Input and Other Rules '!L28/G16</f>
        <v>#REF!</v>
      </c>
      <c r="J16" s="115"/>
      <c r="K16" s="116"/>
      <c r="L16" s="117"/>
      <c r="M16" s="117"/>
      <c r="N16" s="122"/>
      <c r="O16" s="119"/>
      <c r="P16" s="120"/>
      <c r="Q16" s="121"/>
      <c r="R16" s="92"/>
      <c r="S16" s="92"/>
      <c r="T16" s="92"/>
      <c r="U16" s="92"/>
      <c r="V16" s="92"/>
      <c r="W16" s="92"/>
      <c r="X16" s="92"/>
      <c r="Y16" s="92"/>
      <c r="Z16" s="92"/>
    </row>
    <row r="17" spans="1:26" ht="17.25" customHeight="1">
      <c r="A17" s="159" t="e">
        <f>#REF!</f>
        <v>#REF!</v>
      </c>
      <c r="B17" s="108" t="e">
        <f>#REF!</f>
        <v>#REF!</v>
      </c>
      <c r="C17" s="108" t="e">
        <f>#REF!</f>
        <v>#REF!</v>
      </c>
      <c r="D17" s="109" t="e">
        <f t="shared" si="1"/>
        <v>#REF!</v>
      </c>
      <c r="E17" s="110" t="e">
        <f>#REF!</f>
        <v>#REF!</v>
      </c>
      <c r="F17" s="127" t="e">
        <f t="shared" si="3"/>
        <v>#REF!</v>
      </c>
      <c r="G17" s="112" t="e">
        <f t="shared" si="4"/>
        <v>#REF!</v>
      </c>
      <c r="H17" s="113" t="e">
        <f>'[2]Input and Other Rules '!L29/F17</f>
        <v>#REF!</v>
      </c>
      <c r="I17" s="114" t="e">
        <f>'[2]Input and Other Rules '!L29/G17</f>
        <v>#REF!</v>
      </c>
      <c r="J17" s="115"/>
      <c r="K17" s="116"/>
      <c r="L17" s="117"/>
      <c r="M17" s="117"/>
      <c r="N17" s="122"/>
      <c r="O17" s="119"/>
      <c r="P17" s="120"/>
      <c r="Q17" s="121"/>
      <c r="R17" s="92"/>
      <c r="S17" s="92"/>
      <c r="T17" s="92"/>
      <c r="U17" s="92"/>
      <c r="V17" s="92"/>
      <c r="W17" s="92"/>
      <c r="X17" s="92"/>
      <c r="Y17" s="92"/>
      <c r="Z17" s="92"/>
    </row>
    <row r="18" spans="1:26" ht="17.25" customHeight="1">
      <c r="A18" s="159" t="e">
        <f>#REF!</f>
        <v>#REF!</v>
      </c>
      <c r="B18" s="108" t="e">
        <f>#REF!</f>
        <v>#REF!</v>
      </c>
      <c r="C18" s="108" t="e">
        <f>#REF!</f>
        <v>#REF!</v>
      </c>
      <c r="D18" s="109" t="e">
        <f t="shared" si="1"/>
        <v>#REF!</v>
      </c>
      <c r="E18" s="110" t="e">
        <f>#REF!</f>
        <v>#REF!</v>
      </c>
      <c r="F18" s="127" t="e">
        <f t="shared" si="3"/>
        <v>#REF!</v>
      </c>
      <c r="G18" s="112" t="e">
        <f t="shared" si="4"/>
        <v>#REF!</v>
      </c>
      <c r="H18" s="113" t="e">
        <f>'[2]Input and Other Rules '!L30/F18</f>
        <v>#REF!</v>
      </c>
      <c r="I18" s="114" t="e">
        <f>'[2]Input and Other Rules '!L30/G18</f>
        <v>#REF!</v>
      </c>
      <c r="J18" s="115"/>
      <c r="K18" s="116"/>
      <c r="L18" s="117"/>
      <c r="M18" s="117"/>
      <c r="N18" s="122"/>
      <c r="O18" s="119"/>
      <c r="P18" s="120"/>
      <c r="Q18" s="121"/>
      <c r="R18" s="92"/>
      <c r="S18" s="92"/>
      <c r="T18" s="92"/>
      <c r="U18" s="92"/>
      <c r="V18" s="92"/>
      <c r="W18" s="92"/>
      <c r="X18" s="92"/>
      <c r="Y18" s="92"/>
      <c r="Z18" s="92"/>
    </row>
    <row r="19" spans="1:26" ht="17.25" customHeight="1">
      <c r="A19" s="159" t="e">
        <f>#REF!</f>
        <v>#REF!</v>
      </c>
      <c r="B19" s="108" t="e">
        <f>#REF!</f>
        <v>#REF!</v>
      </c>
      <c r="C19" s="108" t="e">
        <f>#REF!</f>
        <v>#REF!</v>
      </c>
      <c r="D19" s="109" t="e">
        <f t="shared" si="1"/>
        <v>#REF!</v>
      </c>
      <c r="E19" s="110" t="e">
        <f>#REF!</f>
        <v>#REF!</v>
      </c>
      <c r="F19" s="127" t="e">
        <f t="shared" si="3"/>
        <v>#REF!</v>
      </c>
      <c r="G19" s="112" t="e">
        <f t="shared" si="4"/>
        <v>#REF!</v>
      </c>
      <c r="H19" s="113" t="e">
        <f>'[2]Input and Other Rules '!L31/F19</f>
        <v>#REF!</v>
      </c>
      <c r="I19" s="114" t="e">
        <f>'[2]Input and Other Rules '!L31/G19</f>
        <v>#REF!</v>
      </c>
      <c r="J19" s="115"/>
      <c r="K19" s="116"/>
      <c r="L19" s="117"/>
      <c r="M19" s="117"/>
      <c r="N19" s="122"/>
      <c r="O19" s="119"/>
      <c r="P19" s="120"/>
      <c r="Q19" s="121"/>
      <c r="R19" s="92"/>
      <c r="S19" s="92"/>
      <c r="T19" s="92"/>
      <c r="U19" s="92"/>
      <c r="V19" s="92"/>
      <c r="W19" s="92"/>
      <c r="X19" s="92"/>
      <c r="Y19" s="92"/>
      <c r="Z19" s="92"/>
    </row>
    <row r="20" spans="1:26" ht="17.25" customHeight="1">
      <c r="A20" s="159" t="e">
        <f>#REF!</f>
        <v>#REF!</v>
      </c>
      <c r="B20" s="108" t="e">
        <f>#REF!</f>
        <v>#REF!</v>
      </c>
      <c r="C20" s="108" t="e">
        <f>#REF!</f>
        <v>#REF!</v>
      </c>
      <c r="D20" s="109" t="e">
        <f t="shared" si="1"/>
        <v>#REF!</v>
      </c>
      <c r="E20" s="110" t="e">
        <f>#REF!</f>
        <v>#REF!</v>
      </c>
      <c r="F20" s="127" t="e">
        <f t="shared" si="3"/>
        <v>#REF!</v>
      </c>
      <c r="G20" s="112" t="e">
        <f t="shared" si="4"/>
        <v>#REF!</v>
      </c>
      <c r="H20" s="113" t="e">
        <f>'[2]Input and Other Rules '!L32/F20</f>
        <v>#REF!</v>
      </c>
      <c r="I20" s="114" t="e">
        <f>'[2]Input and Other Rules '!L32/G20</f>
        <v>#REF!</v>
      </c>
      <c r="J20" s="115"/>
      <c r="K20" s="116"/>
      <c r="L20" s="117"/>
      <c r="M20" s="117"/>
      <c r="N20" s="122"/>
      <c r="O20" s="119"/>
      <c r="P20" s="120"/>
      <c r="Q20" s="121"/>
      <c r="R20" s="92"/>
      <c r="S20" s="92"/>
      <c r="T20" s="92"/>
      <c r="U20" s="92"/>
      <c r="V20" s="92"/>
      <c r="W20" s="92"/>
      <c r="X20" s="92"/>
      <c r="Y20" s="92"/>
      <c r="Z20" s="92"/>
    </row>
    <row r="21" spans="1:26" ht="15">
      <c r="A21" s="128"/>
      <c r="B21" s="128"/>
      <c r="C21" s="128"/>
      <c r="D21" s="129"/>
      <c r="E21" s="130"/>
      <c r="F21" s="131" t="e">
        <f>SUM(F15:F20)</f>
        <v>#REF!</v>
      </c>
      <c r="G21" s="132" t="e">
        <f>SUM(G15:G20)</f>
        <v>#REF!</v>
      </c>
      <c r="H21" s="113" t="e">
        <f>'[2]Input and Other Rules '!L33/F21</f>
        <v>#REF!</v>
      </c>
      <c r="I21" s="114" t="e">
        <f>'[2]Input and Other Rules '!L33/G21</f>
        <v>#REF!</v>
      </c>
      <c r="J21" s="133"/>
      <c r="K21" s="101"/>
      <c r="L21" s="101"/>
      <c r="M21" s="101"/>
      <c r="N21" s="122"/>
      <c r="O21" s="119"/>
      <c r="P21" s="134"/>
      <c r="Q21" s="135"/>
      <c r="R21" s="92"/>
      <c r="S21" s="92"/>
      <c r="T21" s="92"/>
      <c r="U21" s="92"/>
      <c r="V21" s="92"/>
      <c r="W21" s="92"/>
      <c r="X21" s="92"/>
      <c r="Y21" s="92"/>
      <c r="Z21" s="92"/>
    </row>
    <row r="22" spans="1:26">
      <c r="A22" s="136"/>
      <c r="B22" s="136"/>
      <c r="C22" s="136"/>
      <c r="D22" s="136"/>
      <c r="E22" s="136"/>
      <c r="F22" s="136"/>
      <c r="G22" s="136"/>
      <c r="H22" s="137"/>
      <c r="I22" s="138"/>
      <c r="J22" s="139"/>
      <c r="K22" s="140"/>
      <c r="L22" s="140"/>
      <c r="M22" s="140"/>
      <c r="N22" s="140"/>
      <c r="O22" s="140"/>
      <c r="P22" s="140"/>
      <c r="Q22" s="140"/>
      <c r="R22" s="92"/>
      <c r="S22" s="92"/>
      <c r="T22" s="92"/>
      <c r="U22" s="92"/>
      <c r="V22" s="92"/>
      <c r="W22" s="92"/>
      <c r="X22" s="92"/>
      <c r="Y22" s="92"/>
      <c r="Z22" s="92"/>
    </row>
    <row r="23" spans="1:26" ht="15">
      <c r="A23" s="373" t="s">
        <v>38</v>
      </c>
      <c r="B23" s="375" t="s">
        <v>86</v>
      </c>
      <c r="C23" s="375" t="s">
        <v>87</v>
      </c>
      <c r="D23" s="372" t="s">
        <v>88</v>
      </c>
      <c r="E23" s="372" t="s">
        <v>89</v>
      </c>
      <c r="F23" s="372" t="s">
        <v>90</v>
      </c>
      <c r="G23" s="372"/>
      <c r="H23" s="113"/>
      <c r="I23" s="141"/>
      <c r="J23" s="91"/>
      <c r="K23" s="94"/>
      <c r="L23" s="95"/>
      <c r="M23" s="95"/>
      <c r="N23" s="96"/>
      <c r="O23" s="96"/>
      <c r="P23" s="94"/>
      <c r="Q23" s="94"/>
      <c r="R23" s="92"/>
      <c r="S23" s="92"/>
      <c r="T23" s="92"/>
      <c r="U23" s="92"/>
      <c r="V23" s="92"/>
      <c r="W23" s="92"/>
      <c r="X23" s="92"/>
      <c r="Y23" s="92"/>
      <c r="Z23" s="92"/>
    </row>
    <row r="24" spans="1:26" ht="15">
      <c r="A24" s="374"/>
      <c r="B24" s="376"/>
      <c r="C24" s="376"/>
      <c r="D24" s="377"/>
      <c r="E24" s="378"/>
      <c r="F24" s="97" t="s">
        <v>5</v>
      </c>
      <c r="G24" s="98" t="s">
        <v>6</v>
      </c>
      <c r="H24" s="137"/>
      <c r="I24" s="142"/>
      <c r="J24" s="101"/>
      <c r="K24" s="102"/>
      <c r="L24" s="103"/>
      <c r="M24" s="103"/>
      <c r="N24" s="104"/>
      <c r="O24" s="105"/>
      <c r="P24" s="106"/>
      <c r="Q24" s="106"/>
      <c r="R24" s="92"/>
      <c r="S24" s="92"/>
      <c r="T24" s="92"/>
      <c r="U24" s="92"/>
      <c r="V24" s="92"/>
      <c r="W24" s="92"/>
      <c r="X24" s="92"/>
      <c r="Y24" s="92"/>
      <c r="Z24" s="92"/>
    </row>
    <row r="25" spans="1:26" ht="15">
      <c r="A25" s="159" t="e">
        <f>#REF!</f>
        <v>#REF!</v>
      </c>
      <c r="B25" s="108" t="e">
        <f>#REF!</f>
        <v>#REF!</v>
      </c>
      <c r="C25" s="108" t="e">
        <f>#REF!</f>
        <v>#REF!</v>
      </c>
      <c r="D25" s="109" t="e">
        <f>E25-0.15</f>
        <v>#REF!</v>
      </c>
      <c r="E25" s="110" t="e">
        <f>#REF!</f>
        <v>#REF!</v>
      </c>
      <c r="F25" s="111" t="e">
        <f t="shared" ref="F25:F30" si="5">IF(B25&gt;0,((A25*746/D25)*B25)/1000-((A25*746/E25)*B25)/1000)</f>
        <v>#REF!</v>
      </c>
      <c r="G25" s="112" t="e">
        <f t="shared" ref="G25:G30" si="6">C25*F25</f>
        <v>#REF!</v>
      </c>
      <c r="H25" s="113" t="e">
        <f>'[2]Input and Other Rules '!L41/F25</f>
        <v>#REF!</v>
      </c>
      <c r="I25" s="114" t="e">
        <f>'[2]Input and Other Rules '!L41/G25</f>
        <v>#REF!</v>
      </c>
      <c r="J25" s="115"/>
      <c r="K25" s="116"/>
      <c r="L25" s="117"/>
      <c r="M25" s="117"/>
      <c r="N25" s="122"/>
      <c r="O25" s="119"/>
      <c r="P25" s="120"/>
      <c r="Q25" s="121"/>
      <c r="R25" s="92"/>
      <c r="S25" s="92"/>
      <c r="T25" s="92"/>
      <c r="U25" s="92"/>
      <c r="V25" s="92"/>
      <c r="W25" s="92"/>
      <c r="X25" s="92"/>
      <c r="Y25" s="92"/>
      <c r="Z25" s="92"/>
    </row>
    <row r="26" spans="1:26" ht="15">
      <c r="A26" s="159" t="e">
        <f>#REF!</f>
        <v>#REF!</v>
      </c>
      <c r="B26" s="108" t="e">
        <f>#REF!</f>
        <v>#REF!</v>
      </c>
      <c r="C26" s="108" t="e">
        <f>#REF!</f>
        <v>#REF!</v>
      </c>
      <c r="D26" s="109" t="e">
        <f t="shared" ref="D26:D30" si="7">E26-0.15</f>
        <v>#REF!</v>
      </c>
      <c r="E26" s="110" t="e">
        <f>#REF!</f>
        <v>#REF!</v>
      </c>
      <c r="F26" s="111" t="e">
        <f t="shared" si="5"/>
        <v>#REF!</v>
      </c>
      <c r="G26" s="112" t="e">
        <f t="shared" si="6"/>
        <v>#REF!</v>
      </c>
      <c r="H26" s="113" t="e">
        <f>'[2]Input and Other Rules '!L42/F26</f>
        <v>#REF!</v>
      </c>
      <c r="I26" s="114" t="e">
        <f>'[2]Input and Other Rules '!L42/G26</f>
        <v>#REF!</v>
      </c>
      <c r="J26" s="115"/>
      <c r="K26" s="116"/>
      <c r="L26" s="117"/>
      <c r="M26" s="117"/>
      <c r="N26" s="122"/>
      <c r="O26" s="119"/>
      <c r="P26" s="120"/>
      <c r="Q26" s="121"/>
      <c r="R26" s="92"/>
      <c r="S26" s="92"/>
      <c r="T26" s="92"/>
      <c r="U26" s="92"/>
      <c r="V26" s="92"/>
      <c r="W26" s="92"/>
      <c r="X26" s="92"/>
      <c r="Y26" s="92"/>
      <c r="Z26" s="92"/>
    </row>
    <row r="27" spans="1:26" ht="15">
      <c r="A27" s="159" t="e">
        <f>#REF!</f>
        <v>#REF!</v>
      </c>
      <c r="B27" s="108" t="e">
        <f>#REF!</f>
        <v>#REF!</v>
      </c>
      <c r="C27" s="108" t="e">
        <f>#REF!</f>
        <v>#REF!</v>
      </c>
      <c r="D27" s="109" t="e">
        <f t="shared" si="7"/>
        <v>#REF!</v>
      </c>
      <c r="E27" s="110" t="e">
        <f>#REF!</f>
        <v>#REF!</v>
      </c>
      <c r="F27" s="111" t="e">
        <f t="shared" si="5"/>
        <v>#REF!</v>
      </c>
      <c r="G27" s="112" t="e">
        <f t="shared" si="6"/>
        <v>#REF!</v>
      </c>
      <c r="H27" s="113" t="e">
        <f>'[2]Input and Other Rules '!L43/F27</f>
        <v>#REF!</v>
      </c>
      <c r="I27" s="114" t="e">
        <f>'[2]Input and Other Rules '!L43/G27</f>
        <v>#REF!</v>
      </c>
      <c r="J27" s="115"/>
      <c r="K27" s="116"/>
      <c r="L27" s="117"/>
      <c r="M27" s="117"/>
      <c r="N27" s="122"/>
      <c r="O27" s="119"/>
      <c r="P27" s="120"/>
      <c r="Q27" s="121"/>
      <c r="R27" s="92"/>
      <c r="S27" s="92"/>
      <c r="T27" s="92"/>
      <c r="U27" s="92"/>
      <c r="V27" s="92"/>
      <c r="W27" s="92"/>
      <c r="X27" s="92"/>
      <c r="Y27" s="92"/>
      <c r="Z27" s="92"/>
    </row>
    <row r="28" spans="1:26" ht="15">
      <c r="A28" s="159" t="e">
        <f>#REF!</f>
        <v>#REF!</v>
      </c>
      <c r="B28" s="108" t="e">
        <f>#REF!</f>
        <v>#REF!</v>
      </c>
      <c r="C28" s="108" t="e">
        <f>#REF!</f>
        <v>#REF!</v>
      </c>
      <c r="D28" s="109" t="e">
        <f t="shared" si="7"/>
        <v>#REF!</v>
      </c>
      <c r="E28" s="110" t="e">
        <f>#REF!</f>
        <v>#REF!</v>
      </c>
      <c r="F28" s="111" t="e">
        <f t="shared" si="5"/>
        <v>#REF!</v>
      </c>
      <c r="G28" s="112" t="e">
        <f t="shared" si="6"/>
        <v>#REF!</v>
      </c>
      <c r="H28" s="113" t="e">
        <f>'[2]Input and Other Rules '!L44/F28</f>
        <v>#REF!</v>
      </c>
      <c r="I28" s="114" t="e">
        <f>'[2]Input and Other Rules '!L44/G28</f>
        <v>#REF!</v>
      </c>
      <c r="J28" s="115"/>
      <c r="K28" s="116"/>
      <c r="L28" s="117"/>
      <c r="M28" s="117"/>
      <c r="N28" s="122"/>
      <c r="O28" s="119"/>
      <c r="P28" s="120"/>
      <c r="Q28" s="121"/>
      <c r="R28" s="92"/>
      <c r="S28" s="92"/>
      <c r="T28" s="92"/>
      <c r="U28" s="92"/>
      <c r="V28" s="92"/>
      <c r="W28" s="92"/>
      <c r="X28" s="92"/>
      <c r="Y28" s="92"/>
      <c r="Z28" s="92"/>
    </row>
    <row r="29" spans="1:26" ht="15">
      <c r="A29" s="159" t="e">
        <f>#REF!</f>
        <v>#REF!</v>
      </c>
      <c r="B29" s="108" t="e">
        <f>#REF!</f>
        <v>#REF!</v>
      </c>
      <c r="C29" s="108" t="e">
        <f>#REF!</f>
        <v>#REF!</v>
      </c>
      <c r="D29" s="109" t="e">
        <f t="shared" si="7"/>
        <v>#REF!</v>
      </c>
      <c r="E29" s="110" t="e">
        <f>#REF!</f>
        <v>#REF!</v>
      </c>
      <c r="F29" s="111" t="e">
        <f t="shared" si="5"/>
        <v>#REF!</v>
      </c>
      <c r="G29" s="112" t="e">
        <f t="shared" si="6"/>
        <v>#REF!</v>
      </c>
      <c r="H29" s="113" t="e">
        <f>'[2]Input and Other Rules '!L45/F29</f>
        <v>#REF!</v>
      </c>
      <c r="I29" s="114" t="e">
        <f>'[2]Input and Other Rules '!L45/G29</f>
        <v>#REF!</v>
      </c>
      <c r="J29" s="115"/>
      <c r="K29" s="116"/>
      <c r="L29" s="117"/>
      <c r="M29" s="117"/>
      <c r="N29" s="122"/>
      <c r="O29" s="119"/>
      <c r="P29" s="120"/>
      <c r="Q29" s="121"/>
      <c r="R29" s="92"/>
      <c r="S29" s="92"/>
      <c r="T29" s="92"/>
      <c r="U29" s="92"/>
      <c r="V29" s="92"/>
      <c r="W29" s="92"/>
      <c r="X29" s="92"/>
      <c r="Y29" s="92"/>
      <c r="Z29" s="92"/>
    </row>
    <row r="30" spans="1:26" ht="15">
      <c r="A30" s="159" t="e">
        <f>#REF!</f>
        <v>#REF!</v>
      </c>
      <c r="B30" s="108" t="e">
        <f>#REF!</f>
        <v>#REF!</v>
      </c>
      <c r="C30" s="108" t="e">
        <f>#REF!</f>
        <v>#REF!</v>
      </c>
      <c r="D30" s="109" t="e">
        <f t="shared" si="7"/>
        <v>#REF!</v>
      </c>
      <c r="E30" s="110" t="e">
        <f>#REF!</f>
        <v>#REF!</v>
      </c>
      <c r="F30" s="111" t="e">
        <f t="shared" si="5"/>
        <v>#REF!</v>
      </c>
      <c r="G30" s="112" t="e">
        <f t="shared" si="6"/>
        <v>#REF!</v>
      </c>
      <c r="H30" s="113" t="e">
        <f>'[2]Input and Other Rules '!L46/F30</f>
        <v>#REF!</v>
      </c>
      <c r="I30" s="114" t="e">
        <f>'[2]Input and Other Rules '!L46/G30</f>
        <v>#REF!</v>
      </c>
      <c r="J30" s="115"/>
      <c r="K30" s="116"/>
      <c r="L30" s="117"/>
      <c r="M30" s="117"/>
      <c r="N30" s="122"/>
      <c r="O30" s="119"/>
      <c r="P30" s="120"/>
      <c r="Q30" s="121"/>
      <c r="R30" s="92"/>
      <c r="S30" s="92"/>
      <c r="T30" s="92"/>
      <c r="U30" s="92"/>
      <c r="V30" s="92"/>
      <c r="W30" s="92"/>
      <c r="X30" s="92"/>
      <c r="Y30" s="92"/>
      <c r="Z30" s="92"/>
    </row>
    <row r="31" spans="1:26" ht="15">
      <c r="A31" s="128"/>
      <c r="B31" s="128"/>
      <c r="C31" s="128"/>
      <c r="D31" s="129"/>
      <c r="E31" s="130"/>
      <c r="F31" s="143" t="e">
        <f>SUM(F25:F30)</f>
        <v>#REF!</v>
      </c>
      <c r="G31" s="132" t="e">
        <f>SUM(G25:G30)</f>
        <v>#REF!</v>
      </c>
      <c r="H31" s="113" t="e">
        <f>'[2]Input and Other Rules '!L47/F31</f>
        <v>#REF!</v>
      </c>
      <c r="I31" s="114" t="e">
        <f>'[2]Input and Other Rules '!L47/G31</f>
        <v>#REF!</v>
      </c>
      <c r="J31" s="115"/>
      <c r="K31" s="116"/>
      <c r="L31" s="117"/>
      <c r="M31" s="117"/>
      <c r="N31" s="122"/>
      <c r="O31" s="119"/>
      <c r="P31" s="120"/>
      <c r="Q31" s="121"/>
      <c r="R31" s="92"/>
      <c r="S31" s="92"/>
      <c r="T31" s="92"/>
      <c r="U31" s="92"/>
      <c r="V31" s="92"/>
      <c r="W31" s="92"/>
      <c r="X31" s="92"/>
      <c r="Y31" s="92"/>
      <c r="Z31" s="92"/>
    </row>
    <row r="32" spans="1:26" ht="15.75" thickBot="1">
      <c r="A32" s="107"/>
      <c r="B32" s="108"/>
      <c r="C32" s="108"/>
      <c r="D32" s="129"/>
      <c r="E32" s="130"/>
      <c r="F32" s="111"/>
      <c r="G32" s="112"/>
      <c r="H32" s="144"/>
      <c r="I32" s="114"/>
      <c r="J32" s="115"/>
      <c r="K32" s="116"/>
      <c r="L32" s="117"/>
      <c r="M32" s="117"/>
      <c r="N32" s="122"/>
      <c r="O32" s="119"/>
      <c r="P32" s="120"/>
      <c r="Q32" s="121"/>
      <c r="R32" s="92"/>
      <c r="S32" s="92"/>
      <c r="T32" s="92"/>
      <c r="U32" s="92"/>
      <c r="V32" s="92"/>
      <c r="W32" s="92"/>
      <c r="X32" s="92"/>
      <c r="Y32" s="92"/>
      <c r="Z32" s="92"/>
    </row>
    <row r="33" spans="1:26" ht="15.75" thickBot="1">
      <c r="A33" s="107"/>
      <c r="B33" s="108"/>
      <c r="C33" s="108"/>
      <c r="D33" s="129"/>
      <c r="E33" s="130"/>
      <c r="F33" s="123" t="e">
        <f>F31+F21+F11</f>
        <v>#REF!</v>
      </c>
      <c r="G33" s="124" t="e">
        <f>G31+G21+G11</f>
        <v>#REF!</v>
      </c>
      <c r="H33" s="144"/>
      <c r="I33" s="145"/>
      <c r="J33" s="115"/>
      <c r="K33" s="116"/>
      <c r="L33" s="117"/>
      <c r="M33" s="117"/>
      <c r="N33" s="122"/>
      <c r="O33" s="119"/>
      <c r="P33" s="120"/>
      <c r="Q33" s="121"/>
      <c r="R33" s="92"/>
      <c r="S33" s="92"/>
      <c r="T33" s="92"/>
      <c r="U33" s="92"/>
      <c r="V33" s="92"/>
      <c r="W33" s="92"/>
      <c r="X33" s="92"/>
      <c r="Y33" s="92"/>
      <c r="Z33" s="92"/>
    </row>
    <row r="34" spans="1:26" ht="15">
      <c r="A34" s="107"/>
      <c r="B34" s="108"/>
      <c r="C34" s="108"/>
      <c r="D34" s="129"/>
      <c r="E34" s="130"/>
      <c r="F34" s="146"/>
      <c r="G34" s="112"/>
      <c r="H34" s="147"/>
      <c r="I34" s="148"/>
      <c r="J34" s="115"/>
      <c r="K34" s="116"/>
      <c r="L34" s="117"/>
      <c r="M34" s="117"/>
      <c r="N34" s="122"/>
      <c r="O34" s="119"/>
      <c r="P34" s="120"/>
      <c r="Q34" s="121"/>
      <c r="R34" s="92"/>
      <c r="S34" s="92"/>
      <c r="T34" s="92"/>
      <c r="U34" s="92"/>
      <c r="V34" s="92"/>
      <c r="W34" s="92"/>
      <c r="X34" s="92"/>
      <c r="Y34" s="92"/>
      <c r="Z34" s="92"/>
    </row>
    <row r="35" spans="1:26" ht="15">
      <c r="A35" s="128"/>
      <c r="B35" s="108"/>
      <c r="C35" s="108"/>
      <c r="D35" s="129"/>
      <c r="E35" s="130"/>
      <c r="F35" s="146"/>
      <c r="G35" s="112"/>
      <c r="H35" s="147"/>
      <c r="I35" s="148"/>
      <c r="J35" s="115"/>
      <c r="K35" s="116"/>
      <c r="L35" s="117"/>
      <c r="M35" s="117"/>
      <c r="N35" s="122"/>
      <c r="O35" s="119"/>
      <c r="P35" s="120"/>
      <c r="Q35" s="121"/>
      <c r="R35" s="92"/>
      <c r="S35" s="92"/>
      <c r="T35" s="92"/>
      <c r="U35" s="92"/>
      <c r="V35" s="92"/>
      <c r="W35" s="92"/>
      <c r="X35" s="92"/>
      <c r="Y35" s="92"/>
      <c r="Z35" s="92"/>
    </row>
    <row r="36" spans="1:26" ht="15">
      <c r="A36" s="27"/>
      <c r="B36" s="27"/>
      <c r="C36" s="27"/>
      <c r="D36" s="27"/>
      <c r="E36" s="27"/>
      <c r="F36" s="149"/>
      <c r="G36" s="126"/>
      <c r="H36" s="150"/>
      <c r="I36" s="151"/>
      <c r="J36" s="115"/>
      <c r="K36" s="150"/>
      <c r="L36" s="150"/>
      <c r="M36" s="150"/>
      <c r="N36" s="150"/>
      <c r="O36" s="150"/>
      <c r="P36" s="134"/>
      <c r="Q36" s="135"/>
      <c r="R36" s="92"/>
      <c r="S36" s="92"/>
      <c r="T36" s="92"/>
      <c r="U36" s="92"/>
      <c r="V36" s="92"/>
      <c r="W36" s="92"/>
      <c r="X36" s="92"/>
      <c r="Y36" s="92"/>
      <c r="Z36" s="92"/>
    </row>
    <row r="37" spans="1:26">
      <c r="A37" s="73"/>
      <c r="B37" s="73"/>
      <c r="C37" s="73"/>
      <c r="D37" s="73"/>
      <c r="E37" s="73"/>
      <c r="F37" s="73"/>
      <c r="G37" s="73"/>
      <c r="H37" s="139"/>
      <c r="I37" s="139"/>
      <c r="J37" s="152"/>
      <c r="K37" s="152"/>
      <c r="L37" s="152"/>
      <c r="M37" s="152"/>
      <c r="N37" s="140"/>
      <c r="O37" s="139"/>
      <c r="P37" s="139"/>
      <c r="Q37" s="139"/>
      <c r="R37" s="92"/>
      <c r="S37" s="92"/>
      <c r="T37" s="92"/>
      <c r="U37" s="92"/>
      <c r="V37" s="92"/>
      <c r="W37" s="92"/>
      <c r="X37" s="92"/>
      <c r="Y37" s="92"/>
      <c r="Z37" s="92"/>
    </row>
    <row r="38" spans="1:26">
      <c r="A38" s="72"/>
      <c r="B38" s="73"/>
      <c r="C38" s="73"/>
      <c r="D38" s="73"/>
      <c r="E38" s="73"/>
      <c r="F38" s="73"/>
      <c r="G38" s="73"/>
      <c r="H38" s="139"/>
      <c r="I38" s="139"/>
      <c r="J38" s="139"/>
      <c r="K38" s="153"/>
      <c r="L38" s="139"/>
      <c r="M38" s="139"/>
      <c r="N38" s="140"/>
      <c r="O38" s="140"/>
      <c r="P38" s="154"/>
      <c r="Q38" s="139"/>
      <c r="R38" s="92"/>
      <c r="S38" s="92"/>
      <c r="T38" s="92"/>
      <c r="U38" s="92"/>
      <c r="V38" s="92"/>
      <c r="W38" s="92"/>
      <c r="X38" s="92"/>
      <c r="Y38" s="92"/>
      <c r="Z38" s="92"/>
    </row>
    <row r="39" spans="1:26">
      <c r="A39" s="155"/>
      <c r="B39" s="155"/>
      <c r="C39" s="155"/>
      <c r="D39" s="155"/>
      <c r="E39" s="155"/>
      <c r="F39" s="155"/>
      <c r="G39" s="155"/>
      <c r="R39" s="92"/>
      <c r="S39" s="92"/>
      <c r="T39" s="92"/>
      <c r="U39" s="92"/>
      <c r="V39" s="92"/>
      <c r="W39" s="92"/>
      <c r="X39" s="92"/>
      <c r="Y39" s="92"/>
      <c r="Z39" s="92"/>
    </row>
    <row r="40" spans="1:26">
      <c r="A40" s="155"/>
      <c r="B40" s="155"/>
      <c r="C40" s="155"/>
      <c r="D40" s="155"/>
      <c r="E40" s="155"/>
      <c r="F40" s="155"/>
      <c r="G40" s="155"/>
      <c r="R40" s="92"/>
      <c r="S40" s="92"/>
      <c r="T40" s="92"/>
      <c r="U40" s="92"/>
      <c r="V40" s="92"/>
      <c r="W40" s="92"/>
      <c r="X40" s="92"/>
      <c r="Y40" s="92"/>
      <c r="Z40" s="92"/>
    </row>
    <row r="41" spans="1:26">
      <c r="A41" s="158"/>
      <c r="B41" s="158"/>
      <c r="C41" s="158"/>
      <c r="D41" s="158"/>
      <c r="E41" s="158"/>
      <c r="F41" s="158"/>
      <c r="G41" s="158"/>
      <c r="R41" s="92"/>
      <c r="S41" s="92"/>
      <c r="T41" s="92"/>
      <c r="U41" s="92"/>
      <c r="V41" s="92"/>
      <c r="W41" s="92"/>
      <c r="X41" s="92"/>
      <c r="Y41" s="92"/>
      <c r="Z41" s="92"/>
    </row>
    <row r="42" spans="1:26">
      <c r="A42" s="158"/>
      <c r="B42" s="158"/>
      <c r="C42" s="158"/>
      <c r="D42" s="158"/>
      <c r="E42" s="158"/>
      <c r="F42" s="158"/>
      <c r="G42" s="158"/>
      <c r="R42" s="92"/>
      <c r="S42" s="92"/>
      <c r="T42" s="92"/>
      <c r="U42" s="92"/>
      <c r="V42" s="92"/>
      <c r="W42" s="92"/>
      <c r="X42" s="92"/>
      <c r="Y42" s="92"/>
      <c r="Z42" s="92"/>
    </row>
    <row r="43" spans="1:26">
      <c r="A43" s="158"/>
      <c r="B43" s="158"/>
      <c r="C43" s="158"/>
      <c r="D43" s="158"/>
      <c r="E43" s="158"/>
      <c r="F43" s="158"/>
      <c r="G43" s="158"/>
      <c r="R43" s="92"/>
      <c r="S43" s="92"/>
      <c r="T43" s="92"/>
      <c r="U43" s="92"/>
      <c r="V43" s="92"/>
      <c r="W43" s="92"/>
      <c r="X43" s="92"/>
      <c r="Y43" s="92"/>
      <c r="Z43" s="92"/>
    </row>
    <row r="44" spans="1:26">
      <c r="A44" s="158"/>
      <c r="B44" s="158"/>
      <c r="C44" s="158"/>
      <c r="D44" s="158"/>
      <c r="E44" s="158"/>
      <c r="F44" s="158"/>
      <c r="G44" s="158"/>
      <c r="R44" s="92"/>
      <c r="S44" s="92"/>
      <c r="T44" s="92"/>
      <c r="U44" s="92"/>
      <c r="V44" s="92"/>
      <c r="W44" s="92"/>
      <c r="X44" s="92"/>
      <c r="Y44" s="92"/>
      <c r="Z44" s="92"/>
    </row>
    <row r="45" spans="1:26">
      <c r="A45" s="158"/>
      <c r="B45" s="158"/>
      <c r="C45" s="158"/>
      <c r="D45" s="158"/>
      <c r="E45" s="158"/>
      <c r="F45" s="158"/>
      <c r="G45" s="158"/>
      <c r="R45" s="92"/>
      <c r="S45" s="92"/>
      <c r="T45" s="92"/>
      <c r="U45" s="92"/>
      <c r="V45" s="92"/>
      <c r="W45" s="92"/>
      <c r="X45" s="92"/>
      <c r="Y45" s="92"/>
      <c r="Z45" s="92"/>
    </row>
    <row r="46" spans="1:26">
      <c r="A46" s="158"/>
      <c r="B46" s="158"/>
      <c r="C46" s="158"/>
      <c r="D46" s="158"/>
      <c r="E46" s="158"/>
      <c r="F46" s="158"/>
      <c r="G46" s="158"/>
      <c r="R46" s="92"/>
      <c r="S46" s="92"/>
      <c r="T46" s="92"/>
      <c r="U46" s="92"/>
      <c r="V46" s="92"/>
      <c r="W46" s="92"/>
      <c r="X46" s="92"/>
      <c r="Y46" s="92"/>
      <c r="Z46" s="92"/>
    </row>
    <row r="47" spans="1:26">
      <c r="A47" s="158"/>
      <c r="B47" s="158"/>
      <c r="C47" s="158"/>
      <c r="D47" s="158"/>
      <c r="E47" s="158"/>
      <c r="F47" s="158"/>
      <c r="G47" s="158"/>
      <c r="R47" s="92"/>
      <c r="S47" s="92"/>
      <c r="T47" s="92"/>
      <c r="U47" s="92"/>
      <c r="V47" s="92"/>
      <c r="W47" s="92"/>
      <c r="X47" s="92"/>
      <c r="Y47" s="92"/>
      <c r="Z47" s="92"/>
    </row>
    <row r="48" spans="1:26">
      <c r="A48" s="158"/>
      <c r="B48" s="158"/>
      <c r="C48" s="158"/>
      <c r="D48" s="158"/>
      <c r="E48" s="158"/>
      <c r="F48" s="158"/>
      <c r="G48" s="158"/>
      <c r="R48" s="92"/>
      <c r="S48" s="92"/>
      <c r="T48" s="92"/>
      <c r="U48" s="92"/>
      <c r="V48" s="92"/>
      <c r="W48" s="92"/>
      <c r="X48" s="92"/>
      <c r="Y48" s="92"/>
      <c r="Z48" s="92"/>
    </row>
    <row r="49" spans="1:26">
      <c r="A49" s="158"/>
      <c r="B49" s="158"/>
      <c r="C49" s="158"/>
      <c r="D49" s="158"/>
      <c r="E49" s="158"/>
      <c r="F49" s="158"/>
      <c r="G49" s="158"/>
      <c r="R49" s="92"/>
      <c r="S49" s="92"/>
      <c r="T49" s="92"/>
      <c r="U49" s="92"/>
      <c r="V49" s="92"/>
      <c r="W49" s="92"/>
      <c r="X49" s="92"/>
      <c r="Y49" s="92"/>
      <c r="Z49" s="92"/>
    </row>
    <row r="50" spans="1:26">
      <c r="A50" s="158"/>
      <c r="B50" s="158"/>
      <c r="C50" s="158"/>
      <c r="D50" s="158"/>
      <c r="E50" s="158"/>
      <c r="F50" s="158"/>
      <c r="G50" s="158"/>
      <c r="R50" s="92"/>
      <c r="S50" s="92"/>
      <c r="T50" s="92"/>
      <c r="U50" s="92"/>
      <c r="V50" s="92"/>
      <c r="W50" s="92"/>
      <c r="X50" s="92"/>
      <c r="Y50" s="92"/>
      <c r="Z50" s="92"/>
    </row>
    <row r="51" spans="1:26">
      <c r="A51" s="158"/>
      <c r="B51" s="158"/>
      <c r="C51" s="158"/>
      <c r="D51" s="158"/>
      <c r="E51" s="158"/>
      <c r="F51" s="158"/>
      <c r="G51" s="158"/>
      <c r="R51" s="92"/>
      <c r="S51" s="92"/>
      <c r="T51" s="92"/>
      <c r="U51" s="92"/>
      <c r="V51" s="92"/>
      <c r="W51" s="92"/>
      <c r="X51" s="92"/>
      <c r="Y51" s="92"/>
      <c r="Z51" s="92"/>
    </row>
    <row r="52" spans="1:26">
      <c r="A52" s="158"/>
      <c r="B52" s="158"/>
      <c r="C52" s="158"/>
      <c r="D52" s="158"/>
      <c r="E52" s="158"/>
      <c r="F52" s="158"/>
      <c r="G52" s="158"/>
      <c r="R52" s="92"/>
      <c r="S52" s="92"/>
      <c r="T52" s="92"/>
      <c r="U52" s="92"/>
      <c r="V52" s="92"/>
      <c r="W52" s="92"/>
      <c r="X52" s="92"/>
      <c r="Y52" s="92"/>
      <c r="Z52" s="92"/>
    </row>
    <row r="53" spans="1:26">
      <c r="A53" s="158"/>
      <c r="B53" s="158"/>
      <c r="C53" s="158"/>
      <c r="D53" s="158"/>
      <c r="E53" s="158"/>
      <c r="F53" s="158"/>
      <c r="G53" s="158"/>
      <c r="R53" s="92"/>
      <c r="S53" s="92"/>
      <c r="T53" s="92"/>
      <c r="U53" s="92"/>
      <c r="V53" s="92"/>
      <c r="W53" s="92"/>
      <c r="X53" s="92"/>
      <c r="Y53" s="92"/>
      <c r="Z53" s="92"/>
    </row>
    <row r="54" spans="1:26">
      <c r="A54" s="158"/>
      <c r="B54" s="158"/>
      <c r="C54" s="158"/>
      <c r="D54" s="158"/>
      <c r="E54" s="158"/>
      <c r="F54" s="158"/>
      <c r="G54" s="158"/>
      <c r="R54" s="92"/>
      <c r="S54" s="92"/>
      <c r="T54" s="92"/>
      <c r="U54" s="92"/>
      <c r="V54" s="92"/>
      <c r="W54" s="92"/>
      <c r="X54" s="92"/>
      <c r="Y54" s="92"/>
      <c r="Z54" s="92"/>
    </row>
    <row r="55" spans="1:26">
      <c r="A55" s="158"/>
      <c r="B55" s="158"/>
      <c r="C55" s="158"/>
      <c r="D55" s="158"/>
      <c r="E55" s="158"/>
      <c r="F55" s="158"/>
      <c r="G55" s="158"/>
      <c r="R55" s="92"/>
      <c r="S55" s="92"/>
      <c r="T55" s="92"/>
      <c r="U55" s="92"/>
      <c r="V55" s="92"/>
      <c r="W55" s="92"/>
      <c r="X55" s="92"/>
      <c r="Y55" s="92"/>
      <c r="Z55" s="92"/>
    </row>
    <row r="56" spans="1:26">
      <c r="A56" s="158"/>
      <c r="B56" s="158"/>
      <c r="C56" s="158"/>
      <c r="D56" s="158"/>
      <c r="E56" s="158"/>
      <c r="F56" s="158"/>
      <c r="G56" s="158"/>
      <c r="R56" s="92"/>
      <c r="S56" s="92"/>
      <c r="T56" s="92"/>
      <c r="U56" s="92"/>
      <c r="V56" s="92"/>
      <c r="W56" s="92"/>
      <c r="X56" s="92"/>
      <c r="Y56" s="92"/>
      <c r="Z56" s="92"/>
    </row>
    <row r="57" spans="1:26">
      <c r="A57" s="158"/>
      <c r="B57" s="158"/>
      <c r="C57" s="158"/>
      <c r="D57" s="158"/>
      <c r="E57" s="158"/>
      <c r="F57" s="158"/>
      <c r="G57" s="158"/>
      <c r="R57" s="92"/>
      <c r="S57" s="92"/>
      <c r="T57" s="92"/>
      <c r="U57" s="92"/>
      <c r="V57" s="92"/>
      <c r="W57" s="92"/>
      <c r="X57" s="92"/>
      <c r="Y57" s="92"/>
      <c r="Z57" s="92"/>
    </row>
    <row r="58" spans="1:26">
      <c r="A58" s="158"/>
      <c r="B58" s="158"/>
      <c r="C58" s="158"/>
      <c r="D58" s="158"/>
      <c r="E58" s="158"/>
      <c r="F58" s="158"/>
      <c r="G58" s="158"/>
      <c r="R58" s="92"/>
      <c r="S58" s="92"/>
      <c r="T58" s="92"/>
      <c r="U58" s="92"/>
      <c r="V58" s="92"/>
      <c r="W58" s="92"/>
      <c r="X58" s="92"/>
      <c r="Y58" s="92"/>
      <c r="Z58" s="92"/>
    </row>
    <row r="59" spans="1:26">
      <c r="A59" s="158"/>
      <c r="B59" s="158"/>
      <c r="C59" s="158"/>
      <c r="D59" s="158"/>
      <c r="E59" s="158"/>
      <c r="F59" s="158"/>
      <c r="G59" s="158"/>
      <c r="R59" s="92"/>
      <c r="S59" s="92"/>
      <c r="T59" s="92"/>
      <c r="U59" s="92"/>
      <c r="V59" s="92"/>
      <c r="W59" s="92"/>
      <c r="X59" s="92"/>
      <c r="Y59" s="92"/>
      <c r="Z59" s="92"/>
    </row>
    <row r="60" spans="1:26">
      <c r="A60" s="158"/>
      <c r="B60" s="158"/>
      <c r="C60" s="158"/>
      <c r="D60" s="158"/>
      <c r="E60" s="158"/>
      <c r="F60" s="158"/>
      <c r="G60" s="158"/>
      <c r="R60" s="92"/>
      <c r="S60" s="92"/>
      <c r="T60" s="92"/>
      <c r="U60" s="92"/>
      <c r="V60" s="92"/>
      <c r="W60" s="92"/>
      <c r="X60" s="92"/>
      <c r="Y60" s="92"/>
      <c r="Z60" s="92"/>
    </row>
    <row r="61" spans="1:26">
      <c r="A61" s="158"/>
      <c r="B61" s="158"/>
      <c r="C61" s="158"/>
      <c r="D61" s="158"/>
      <c r="E61" s="158"/>
      <c r="F61" s="158"/>
      <c r="G61" s="158"/>
      <c r="R61" s="92"/>
      <c r="S61" s="92"/>
      <c r="T61" s="92"/>
      <c r="U61" s="92"/>
      <c r="V61" s="92"/>
      <c r="W61" s="92"/>
      <c r="X61" s="92"/>
      <c r="Y61" s="92"/>
      <c r="Z61" s="92"/>
    </row>
    <row r="62" spans="1:26">
      <c r="A62" s="158"/>
      <c r="B62" s="158"/>
      <c r="C62" s="158"/>
      <c r="D62" s="158"/>
      <c r="E62" s="158"/>
      <c r="F62" s="158"/>
      <c r="G62" s="158"/>
      <c r="R62" s="92"/>
      <c r="S62" s="92"/>
      <c r="T62" s="92"/>
      <c r="U62" s="92"/>
      <c r="V62" s="92"/>
      <c r="W62" s="92"/>
      <c r="X62" s="92"/>
      <c r="Y62" s="92"/>
      <c r="Z62" s="92"/>
    </row>
    <row r="63" spans="1:26">
      <c r="A63" s="158"/>
      <c r="B63" s="158"/>
      <c r="C63" s="158"/>
      <c r="D63" s="158"/>
      <c r="E63" s="158"/>
      <c r="F63" s="158"/>
      <c r="G63" s="158"/>
      <c r="R63" s="92"/>
      <c r="S63" s="92"/>
      <c r="T63" s="92"/>
      <c r="U63" s="92"/>
      <c r="V63" s="92"/>
      <c r="W63" s="92"/>
      <c r="X63" s="92"/>
      <c r="Y63" s="92"/>
      <c r="Z63" s="92"/>
    </row>
    <row r="64" spans="1:26">
      <c r="A64" s="158"/>
      <c r="B64" s="158"/>
      <c r="C64" s="158"/>
      <c r="D64" s="158"/>
      <c r="E64" s="158"/>
      <c r="F64" s="158"/>
      <c r="G64" s="158"/>
      <c r="R64" s="92"/>
      <c r="S64" s="92"/>
      <c r="T64" s="92"/>
      <c r="U64" s="92"/>
      <c r="V64" s="92"/>
      <c r="W64" s="92"/>
      <c r="X64" s="92"/>
      <c r="Y64" s="92"/>
      <c r="Z64" s="92"/>
    </row>
    <row r="65" spans="1:26">
      <c r="A65" s="158"/>
      <c r="B65" s="158"/>
      <c r="C65" s="158"/>
      <c r="D65" s="158"/>
      <c r="E65" s="158"/>
      <c r="F65" s="158"/>
      <c r="G65" s="158"/>
      <c r="R65" s="92"/>
      <c r="S65" s="92"/>
      <c r="T65" s="92"/>
      <c r="U65" s="92"/>
      <c r="V65" s="92"/>
      <c r="W65" s="92"/>
      <c r="X65" s="92"/>
      <c r="Y65" s="92"/>
      <c r="Z65" s="92"/>
    </row>
    <row r="66" spans="1:26">
      <c r="R66" s="92"/>
      <c r="S66" s="92"/>
      <c r="T66" s="92"/>
      <c r="U66" s="92"/>
      <c r="V66" s="92"/>
      <c r="W66" s="92"/>
      <c r="X66" s="92"/>
      <c r="Y66" s="92"/>
      <c r="Z66" s="92"/>
    </row>
    <row r="67" spans="1:26">
      <c r="R67" s="92"/>
      <c r="S67" s="92"/>
      <c r="T67" s="92"/>
      <c r="U67" s="92"/>
      <c r="V67" s="92"/>
      <c r="W67" s="92"/>
      <c r="X67" s="92"/>
      <c r="Y67" s="92"/>
      <c r="Z67" s="92"/>
    </row>
  </sheetData>
  <sheetProtection password="C41E" sheet="1" objects="1" scenarios="1" selectLockedCells="1"/>
  <mergeCells count="19">
    <mergeCell ref="A2:G2"/>
    <mergeCell ref="A3:A4"/>
    <mergeCell ref="B3:B4"/>
    <mergeCell ref="C3:C4"/>
    <mergeCell ref="D3:D4"/>
    <mergeCell ref="E3:E4"/>
    <mergeCell ref="F3:G3"/>
    <mergeCell ref="F23:G23"/>
    <mergeCell ref="A13:A14"/>
    <mergeCell ref="B13:B14"/>
    <mergeCell ref="C13:C14"/>
    <mergeCell ref="D13:D14"/>
    <mergeCell ref="E13:E14"/>
    <mergeCell ref="F13:G13"/>
    <mergeCell ref="A23:A24"/>
    <mergeCell ref="B23:B24"/>
    <mergeCell ref="C23:C24"/>
    <mergeCell ref="D23:D24"/>
    <mergeCell ref="E23:E24"/>
  </mergeCells>
  <pageMargins left="0.25" right="0.25" top="0.25" bottom="0.2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BQ177"/>
  <sheetViews>
    <sheetView workbookViewId="0">
      <selection activeCell="I26" sqref="I26"/>
    </sheetView>
  </sheetViews>
  <sheetFormatPr defaultRowHeight="12.75"/>
  <cols>
    <col min="1" max="1" width="12" customWidth="1"/>
    <col min="4" max="5" width="10" customWidth="1"/>
    <col min="6" max="6" width="11.7109375" customWidth="1"/>
    <col min="9" max="10" width="12.140625" customWidth="1"/>
    <col min="11" max="69" width="8.85546875" style="212"/>
  </cols>
  <sheetData>
    <row r="1" spans="1:10">
      <c r="A1" s="231" t="s">
        <v>95</v>
      </c>
      <c r="B1" s="232"/>
      <c r="C1" s="232"/>
      <c r="D1" s="232"/>
      <c r="E1" s="232"/>
      <c r="F1" s="233"/>
      <c r="G1" s="233"/>
      <c r="H1" s="233"/>
      <c r="I1" s="233"/>
      <c r="J1" s="233"/>
    </row>
    <row r="2" spans="1:10" ht="53.45" customHeight="1" thickBot="1">
      <c r="A2" s="213" t="s">
        <v>60</v>
      </c>
      <c r="B2" s="213" t="s">
        <v>82</v>
      </c>
      <c r="C2" s="213" t="s">
        <v>96</v>
      </c>
      <c r="D2" s="213" t="s">
        <v>97</v>
      </c>
      <c r="E2" s="214" t="s">
        <v>98</v>
      </c>
      <c r="F2" s="213" t="s">
        <v>112</v>
      </c>
      <c r="G2" s="213" t="s">
        <v>113</v>
      </c>
      <c r="H2" s="213" t="s">
        <v>114</v>
      </c>
      <c r="I2" s="213" t="s">
        <v>115</v>
      </c>
      <c r="J2" s="214" t="s">
        <v>116</v>
      </c>
    </row>
    <row r="3" spans="1:10" ht="13.5" thickTop="1">
      <c r="A3" s="215">
        <v>1</v>
      </c>
      <c r="B3" s="216">
        <v>1200</v>
      </c>
      <c r="C3" s="216" t="s">
        <v>104</v>
      </c>
      <c r="D3" s="217">
        <v>0.82499999999999996</v>
      </c>
      <c r="E3" s="217">
        <v>0.76300000000000001</v>
      </c>
      <c r="F3" s="218">
        <v>1</v>
      </c>
      <c r="G3" s="218">
        <v>1200</v>
      </c>
      <c r="H3" s="218" t="s">
        <v>111</v>
      </c>
      <c r="I3" s="219">
        <v>0.82499999999999996</v>
      </c>
      <c r="J3" s="220">
        <v>0.76300000000000001</v>
      </c>
    </row>
    <row r="4" spans="1:10">
      <c r="A4" s="221">
        <v>1.5</v>
      </c>
      <c r="B4" s="175">
        <v>1200</v>
      </c>
      <c r="C4" s="175" t="s">
        <v>104</v>
      </c>
      <c r="D4" s="176">
        <v>0.86499999999999999</v>
      </c>
      <c r="E4" s="176">
        <v>0.77400000000000002</v>
      </c>
      <c r="F4" s="207">
        <v>1.5</v>
      </c>
      <c r="G4" s="207">
        <v>1200</v>
      </c>
      <c r="H4" s="207" t="s">
        <v>111</v>
      </c>
      <c r="I4" s="208">
        <v>0.875</v>
      </c>
      <c r="J4" s="222">
        <v>0.77400000000000002</v>
      </c>
    </row>
    <row r="5" spans="1:10">
      <c r="A5" s="221">
        <v>2</v>
      </c>
      <c r="B5" s="175">
        <v>1200</v>
      </c>
      <c r="C5" s="175" t="s">
        <v>104</v>
      </c>
      <c r="D5" s="176">
        <v>0.875</v>
      </c>
      <c r="E5" s="176">
        <v>0.78500000000000003</v>
      </c>
      <c r="F5" s="207">
        <v>2</v>
      </c>
      <c r="G5" s="207">
        <v>1200</v>
      </c>
      <c r="H5" s="207" t="s">
        <v>111</v>
      </c>
      <c r="I5" s="208">
        <v>0.88500000000000001</v>
      </c>
      <c r="J5" s="222">
        <v>0.78500000000000003</v>
      </c>
    </row>
    <row r="6" spans="1:10">
      <c r="A6" s="221">
        <v>3</v>
      </c>
      <c r="B6" s="175">
        <v>1200</v>
      </c>
      <c r="C6" s="175" t="s">
        <v>104</v>
      </c>
      <c r="D6" s="176">
        <v>0.88500000000000001</v>
      </c>
      <c r="E6" s="176">
        <v>0.80599999999999994</v>
      </c>
      <c r="F6" s="207">
        <v>3</v>
      </c>
      <c r="G6" s="207">
        <v>1200</v>
      </c>
      <c r="H6" s="207" t="s">
        <v>111</v>
      </c>
      <c r="I6" s="208">
        <v>0.89500000000000002</v>
      </c>
      <c r="J6" s="222">
        <v>0.80599999999999994</v>
      </c>
    </row>
    <row r="7" spans="1:10">
      <c r="A7" s="221">
        <v>5</v>
      </c>
      <c r="B7" s="175">
        <v>1200</v>
      </c>
      <c r="C7" s="175" t="s">
        <v>104</v>
      </c>
      <c r="D7" s="176">
        <v>0.89500000000000002</v>
      </c>
      <c r="E7" s="176">
        <v>0.83200000000000007</v>
      </c>
      <c r="F7" s="207">
        <v>5</v>
      </c>
      <c r="G7" s="207">
        <v>1200</v>
      </c>
      <c r="H7" s="207" t="s">
        <v>111</v>
      </c>
      <c r="I7" s="208">
        <v>0.89500000000000002</v>
      </c>
      <c r="J7" s="222">
        <v>0.83200000000000007</v>
      </c>
    </row>
    <row r="8" spans="1:10">
      <c r="A8" s="221">
        <v>7.5</v>
      </c>
      <c r="B8" s="175">
        <v>1200</v>
      </c>
      <c r="C8" s="175" t="s">
        <v>104</v>
      </c>
      <c r="D8" s="176">
        <v>0.90200000000000002</v>
      </c>
      <c r="E8" s="176">
        <v>0.85299999999999998</v>
      </c>
      <c r="F8" s="207">
        <v>7.5</v>
      </c>
      <c r="G8" s="207">
        <v>1200</v>
      </c>
      <c r="H8" s="207" t="s">
        <v>111</v>
      </c>
      <c r="I8" s="208">
        <v>0.91</v>
      </c>
      <c r="J8" s="222">
        <v>0.85299999999999998</v>
      </c>
    </row>
    <row r="9" spans="1:10">
      <c r="A9" s="221">
        <v>10</v>
      </c>
      <c r="B9" s="175">
        <v>1200</v>
      </c>
      <c r="C9" s="175" t="s">
        <v>104</v>
      </c>
      <c r="D9" s="176">
        <v>0.91700000000000004</v>
      </c>
      <c r="E9" s="176">
        <v>0.86299999999999999</v>
      </c>
      <c r="F9" s="207">
        <v>10</v>
      </c>
      <c r="G9" s="207">
        <v>1200</v>
      </c>
      <c r="H9" s="207" t="s">
        <v>111</v>
      </c>
      <c r="I9" s="208">
        <v>0.91</v>
      </c>
      <c r="J9" s="222">
        <v>0.86299999999999999</v>
      </c>
    </row>
    <row r="10" spans="1:10">
      <c r="A10" s="221">
        <v>15</v>
      </c>
      <c r="B10" s="175">
        <v>1200</v>
      </c>
      <c r="C10" s="175" t="s">
        <v>104</v>
      </c>
      <c r="D10" s="176">
        <v>0.91700000000000004</v>
      </c>
      <c r="E10" s="176">
        <v>0.872</v>
      </c>
      <c r="F10" s="207">
        <v>15</v>
      </c>
      <c r="G10" s="207">
        <v>1200</v>
      </c>
      <c r="H10" s="207" t="s">
        <v>111</v>
      </c>
      <c r="I10" s="208">
        <v>0.91700000000000004</v>
      </c>
      <c r="J10" s="222">
        <v>0.872</v>
      </c>
    </row>
    <row r="11" spans="1:10">
      <c r="A11" s="221">
        <v>20</v>
      </c>
      <c r="B11" s="175">
        <v>1200</v>
      </c>
      <c r="C11" s="175" t="s">
        <v>104</v>
      </c>
      <c r="D11" s="176">
        <v>0.92400000000000004</v>
      </c>
      <c r="E11" s="176">
        <v>0.88099999999999989</v>
      </c>
      <c r="F11" s="207">
        <v>20</v>
      </c>
      <c r="G11" s="207">
        <v>1200</v>
      </c>
      <c r="H11" s="207" t="s">
        <v>111</v>
      </c>
      <c r="I11" s="208">
        <v>0.91700000000000004</v>
      </c>
      <c r="J11" s="222">
        <v>0.88099999999999989</v>
      </c>
    </row>
    <row r="12" spans="1:10">
      <c r="A12" s="221">
        <v>25</v>
      </c>
      <c r="B12" s="175">
        <v>1200</v>
      </c>
      <c r="C12" s="175" t="s">
        <v>104</v>
      </c>
      <c r="D12" s="176">
        <v>0.93</v>
      </c>
      <c r="E12" s="176">
        <v>0.88900000000000001</v>
      </c>
      <c r="F12" s="207">
        <v>25</v>
      </c>
      <c r="G12" s="207">
        <v>1200</v>
      </c>
      <c r="H12" s="207" t="s">
        <v>111</v>
      </c>
      <c r="I12" s="208">
        <v>0.93</v>
      </c>
      <c r="J12" s="222">
        <v>0.88900000000000001</v>
      </c>
    </row>
    <row r="13" spans="1:10">
      <c r="A13" s="221">
        <v>30</v>
      </c>
      <c r="B13" s="175">
        <v>1200</v>
      </c>
      <c r="C13" s="175" t="s">
        <v>104</v>
      </c>
      <c r="D13" s="176">
        <v>0.93599999999999994</v>
      </c>
      <c r="E13" s="176">
        <v>0.89400000000000002</v>
      </c>
      <c r="F13" s="207">
        <v>30</v>
      </c>
      <c r="G13" s="207">
        <v>1200</v>
      </c>
      <c r="H13" s="207" t="s">
        <v>111</v>
      </c>
      <c r="I13" s="208">
        <v>0.93</v>
      </c>
      <c r="J13" s="222">
        <v>0.89400000000000002</v>
      </c>
    </row>
    <row r="14" spans="1:10">
      <c r="A14" s="221">
        <v>40</v>
      </c>
      <c r="B14" s="175">
        <v>1200</v>
      </c>
      <c r="C14" s="175" t="s">
        <v>104</v>
      </c>
      <c r="D14" s="176">
        <v>0.94099999999999995</v>
      </c>
      <c r="E14" s="176">
        <v>0.89700000000000002</v>
      </c>
      <c r="F14" s="207">
        <v>40</v>
      </c>
      <c r="G14" s="207">
        <v>1200</v>
      </c>
      <c r="H14" s="207" t="s">
        <v>111</v>
      </c>
      <c r="I14" s="208">
        <v>0.94099999999999995</v>
      </c>
      <c r="J14" s="222">
        <v>0.89700000000000002</v>
      </c>
    </row>
    <row r="15" spans="1:10">
      <c r="A15" s="221">
        <v>50</v>
      </c>
      <c r="B15" s="175">
        <v>1200</v>
      </c>
      <c r="C15" s="175" t="s">
        <v>104</v>
      </c>
      <c r="D15" s="176">
        <v>0.94099999999999995</v>
      </c>
      <c r="E15" s="176">
        <v>0.89900000000000002</v>
      </c>
      <c r="F15" s="207">
        <v>50</v>
      </c>
      <c r="G15" s="207">
        <v>1200</v>
      </c>
      <c r="H15" s="207" t="s">
        <v>111</v>
      </c>
      <c r="I15" s="208">
        <v>0.94099999999999995</v>
      </c>
      <c r="J15" s="222">
        <v>0.89900000000000002</v>
      </c>
    </row>
    <row r="16" spans="1:10">
      <c r="A16" s="221">
        <v>60</v>
      </c>
      <c r="B16" s="175">
        <v>1200</v>
      </c>
      <c r="C16" s="175" t="s">
        <v>104</v>
      </c>
      <c r="D16" s="176">
        <v>0.94499999999999995</v>
      </c>
      <c r="E16" s="176">
        <v>0.90400000000000003</v>
      </c>
      <c r="F16" s="207">
        <v>60</v>
      </c>
      <c r="G16" s="207">
        <v>1200</v>
      </c>
      <c r="H16" s="207" t="s">
        <v>111</v>
      </c>
      <c r="I16" s="208">
        <v>0.94499999999999995</v>
      </c>
      <c r="J16" s="222">
        <v>0.90400000000000003</v>
      </c>
    </row>
    <row r="17" spans="1:10">
      <c r="A17" s="221">
        <v>75</v>
      </c>
      <c r="B17" s="175">
        <v>1200</v>
      </c>
      <c r="C17" s="175" t="s">
        <v>104</v>
      </c>
      <c r="D17" s="176">
        <v>0.94499999999999995</v>
      </c>
      <c r="E17" s="176">
        <v>0.90900000000000003</v>
      </c>
      <c r="F17" s="207">
        <v>75</v>
      </c>
      <c r="G17" s="207">
        <v>1200</v>
      </c>
      <c r="H17" s="207" t="s">
        <v>111</v>
      </c>
      <c r="I17" s="208">
        <v>0.94499999999999995</v>
      </c>
      <c r="J17" s="222">
        <v>0.90900000000000003</v>
      </c>
    </row>
    <row r="18" spans="1:10">
      <c r="A18" s="221">
        <v>100</v>
      </c>
      <c r="B18" s="175">
        <v>1200</v>
      </c>
      <c r="C18" s="175" t="s">
        <v>104</v>
      </c>
      <c r="D18" s="176">
        <v>0.95</v>
      </c>
      <c r="E18" s="176">
        <v>0.90900000000000003</v>
      </c>
      <c r="F18" s="207">
        <v>100</v>
      </c>
      <c r="G18" s="207">
        <v>1200</v>
      </c>
      <c r="H18" s="207" t="s">
        <v>111</v>
      </c>
      <c r="I18" s="208">
        <v>0.95</v>
      </c>
      <c r="J18" s="222">
        <v>0.90900000000000003</v>
      </c>
    </row>
    <row r="19" spans="1:10">
      <c r="A19" s="221">
        <v>125</v>
      </c>
      <c r="B19" s="175">
        <v>1200</v>
      </c>
      <c r="C19" s="175" t="s">
        <v>104</v>
      </c>
      <c r="D19" s="176">
        <v>0.95</v>
      </c>
      <c r="E19" s="176">
        <v>0.91299999999999992</v>
      </c>
      <c r="F19" s="207">
        <v>125</v>
      </c>
      <c r="G19" s="207">
        <v>1200</v>
      </c>
      <c r="H19" s="207" t="s">
        <v>111</v>
      </c>
      <c r="I19" s="208">
        <v>0.95</v>
      </c>
      <c r="J19" s="222">
        <v>0.91299999999999992</v>
      </c>
    </row>
    <row r="20" spans="1:10">
      <c r="A20" s="221">
        <v>150</v>
      </c>
      <c r="B20" s="175">
        <v>1200</v>
      </c>
      <c r="C20" s="175" t="s">
        <v>104</v>
      </c>
      <c r="D20" s="176">
        <v>0.95400000000000007</v>
      </c>
      <c r="E20" s="176">
        <v>0.91700000000000004</v>
      </c>
      <c r="F20" s="207">
        <v>150</v>
      </c>
      <c r="G20" s="207">
        <v>1200</v>
      </c>
      <c r="H20" s="207" t="s">
        <v>111</v>
      </c>
      <c r="I20" s="208">
        <v>0.95799999999999996</v>
      </c>
      <c r="J20" s="222">
        <v>0.91700000000000004</v>
      </c>
    </row>
    <row r="21" spans="1:10" ht="13.5" thickBot="1">
      <c r="A21" s="223">
        <v>200</v>
      </c>
      <c r="B21" s="224">
        <v>1200</v>
      </c>
      <c r="C21" s="224" t="s">
        <v>104</v>
      </c>
      <c r="D21" s="225">
        <v>0.95400000000000007</v>
      </c>
      <c r="E21" s="225">
        <v>0.92500000000000004</v>
      </c>
      <c r="F21" s="226">
        <v>200</v>
      </c>
      <c r="G21" s="226">
        <v>1200</v>
      </c>
      <c r="H21" s="226" t="s">
        <v>111</v>
      </c>
      <c r="I21" s="227">
        <v>0.95799999999999996</v>
      </c>
      <c r="J21" s="228">
        <v>0.92500000000000004</v>
      </c>
    </row>
    <row r="22" spans="1:10" ht="13.5" thickTop="1">
      <c r="A22" s="215">
        <v>1</v>
      </c>
      <c r="B22" s="216">
        <v>1800</v>
      </c>
      <c r="C22" s="216" t="s">
        <v>104</v>
      </c>
      <c r="D22" s="217">
        <v>0.85499999999999998</v>
      </c>
      <c r="E22" s="217">
        <v>0.76300000000000001</v>
      </c>
      <c r="F22" s="218">
        <v>1</v>
      </c>
      <c r="G22" s="218">
        <v>1800</v>
      </c>
      <c r="H22" s="218" t="s">
        <v>111</v>
      </c>
      <c r="I22" s="219">
        <v>0.85499999999999998</v>
      </c>
      <c r="J22" s="220">
        <v>0.76300000000000001</v>
      </c>
    </row>
    <row r="23" spans="1:10">
      <c r="A23" s="221">
        <v>1.5</v>
      </c>
      <c r="B23" s="175">
        <v>1800</v>
      </c>
      <c r="C23" s="175" t="s">
        <v>104</v>
      </c>
      <c r="D23" s="176">
        <v>0.86499999999999999</v>
      </c>
      <c r="E23" s="176">
        <v>0.77400000000000002</v>
      </c>
      <c r="F23" s="207">
        <v>1.5</v>
      </c>
      <c r="G23" s="207">
        <v>1800</v>
      </c>
      <c r="H23" s="207" t="s">
        <v>111</v>
      </c>
      <c r="I23" s="208">
        <v>0.86499999999999999</v>
      </c>
      <c r="J23" s="222">
        <v>0.77400000000000002</v>
      </c>
    </row>
    <row r="24" spans="1:10">
      <c r="A24" s="221">
        <v>2</v>
      </c>
      <c r="B24" s="175">
        <v>1800</v>
      </c>
      <c r="C24" s="175" t="s">
        <v>104</v>
      </c>
      <c r="D24" s="176">
        <v>0.86499999999999999</v>
      </c>
      <c r="E24" s="176">
        <v>0.78500000000000003</v>
      </c>
      <c r="F24" s="207">
        <v>2</v>
      </c>
      <c r="G24" s="207">
        <v>1800</v>
      </c>
      <c r="H24" s="207" t="s">
        <v>111</v>
      </c>
      <c r="I24" s="208">
        <v>0.86499999999999999</v>
      </c>
      <c r="J24" s="222">
        <v>0.78500000000000003</v>
      </c>
    </row>
    <row r="25" spans="1:10">
      <c r="A25" s="221">
        <v>3</v>
      </c>
      <c r="B25" s="175">
        <v>1800</v>
      </c>
      <c r="C25" s="175" t="s">
        <v>104</v>
      </c>
      <c r="D25" s="176">
        <v>0.89500000000000002</v>
      </c>
      <c r="E25" s="176">
        <v>0.80599999999999994</v>
      </c>
      <c r="F25" s="207">
        <v>3</v>
      </c>
      <c r="G25" s="207">
        <v>1800</v>
      </c>
      <c r="H25" s="207" t="s">
        <v>111</v>
      </c>
      <c r="I25" s="208">
        <v>0.89500000000000002</v>
      </c>
      <c r="J25" s="222">
        <v>0.80599999999999994</v>
      </c>
    </row>
    <row r="26" spans="1:10">
      <c r="A26" s="221">
        <v>5</v>
      </c>
      <c r="B26" s="175">
        <v>1800</v>
      </c>
      <c r="C26" s="175" t="s">
        <v>104</v>
      </c>
      <c r="D26" s="176">
        <v>0.89500000000000002</v>
      </c>
      <c r="E26" s="176">
        <v>0.83200000000000007</v>
      </c>
      <c r="F26" s="207">
        <v>5</v>
      </c>
      <c r="G26" s="207">
        <v>1800</v>
      </c>
      <c r="H26" s="207" t="s">
        <v>111</v>
      </c>
      <c r="I26" s="208">
        <v>0.89500000000000002</v>
      </c>
      <c r="J26" s="222">
        <v>0.83200000000000007</v>
      </c>
    </row>
    <row r="27" spans="1:10">
      <c r="A27" s="221">
        <v>7.5</v>
      </c>
      <c r="B27" s="175">
        <v>1800</v>
      </c>
      <c r="C27" s="175" t="s">
        <v>104</v>
      </c>
      <c r="D27" s="176">
        <v>0.91</v>
      </c>
      <c r="E27" s="176">
        <v>0.85299999999999998</v>
      </c>
      <c r="F27" s="207">
        <v>7.5</v>
      </c>
      <c r="G27" s="207">
        <v>1800</v>
      </c>
      <c r="H27" s="207" t="s">
        <v>111</v>
      </c>
      <c r="I27" s="208">
        <v>0.91700000000000004</v>
      </c>
      <c r="J27" s="222">
        <v>0.85299999999999998</v>
      </c>
    </row>
    <row r="28" spans="1:10">
      <c r="A28" s="221">
        <v>10</v>
      </c>
      <c r="B28" s="175">
        <v>1800</v>
      </c>
      <c r="C28" s="175" t="s">
        <v>104</v>
      </c>
      <c r="D28" s="176">
        <v>0.91700000000000004</v>
      </c>
      <c r="E28" s="176">
        <v>0.86299999999999999</v>
      </c>
      <c r="F28" s="207">
        <v>10</v>
      </c>
      <c r="G28" s="207">
        <v>1800</v>
      </c>
      <c r="H28" s="207" t="s">
        <v>111</v>
      </c>
      <c r="I28" s="208">
        <v>0.91700000000000004</v>
      </c>
      <c r="J28" s="222">
        <v>0.86299999999999999</v>
      </c>
    </row>
    <row r="29" spans="1:10">
      <c r="A29" s="221">
        <v>15</v>
      </c>
      <c r="B29" s="175">
        <v>1800</v>
      </c>
      <c r="C29" s="175" t="s">
        <v>104</v>
      </c>
      <c r="D29" s="176">
        <v>0.93</v>
      </c>
      <c r="E29" s="176">
        <v>0.872</v>
      </c>
      <c r="F29" s="207">
        <v>15</v>
      </c>
      <c r="G29" s="207">
        <v>1800</v>
      </c>
      <c r="H29" s="207" t="s">
        <v>111</v>
      </c>
      <c r="I29" s="208">
        <v>0.92400000000000004</v>
      </c>
      <c r="J29" s="222">
        <v>0.872</v>
      </c>
    </row>
    <row r="30" spans="1:10">
      <c r="A30" s="221">
        <v>20</v>
      </c>
      <c r="B30" s="175">
        <v>1800</v>
      </c>
      <c r="C30" s="175" t="s">
        <v>104</v>
      </c>
      <c r="D30" s="176">
        <v>0.93</v>
      </c>
      <c r="E30" s="176">
        <v>0.88099999999999989</v>
      </c>
      <c r="F30" s="207">
        <v>20</v>
      </c>
      <c r="G30" s="207">
        <v>1800</v>
      </c>
      <c r="H30" s="207" t="s">
        <v>111</v>
      </c>
      <c r="I30" s="208">
        <v>0.93</v>
      </c>
      <c r="J30" s="222">
        <v>0.88099999999999989</v>
      </c>
    </row>
    <row r="31" spans="1:10">
      <c r="A31" s="221">
        <v>25</v>
      </c>
      <c r="B31" s="175">
        <v>1800</v>
      </c>
      <c r="C31" s="175" t="s">
        <v>104</v>
      </c>
      <c r="D31" s="176">
        <v>0.93599999999999994</v>
      </c>
      <c r="E31" s="176">
        <v>0.88900000000000001</v>
      </c>
      <c r="F31" s="207">
        <v>25</v>
      </c>
      <c r="G31" s="207">
        <v>1800</v>
      </c>
      <c r="H31" s="207" t="s">
        <v>111</v>
      </c>
      <c r="I31" s="208">
        <v>0.93599999999999994</v>
      </c>
      <c r="J31" s="222">
        <v>0.88900000000000001</v>
      </c>
    </row>
    <row r="32" spans="1:10">
      <c r="A32" s="221">
        <v>30</v>
      </c>
      <c r="B32" s="175">
        <v>1800</v>
      </c>
      <c r="C32" s="175" t="s">
        <v>104</v>
      </c>
      <c r="D32" s="176">
        <v>0.94099999999999995</v>
      </c>
      <c r="E32" s="176">
        <v>0.89400000000000002</v>
      </c>
      <c r="F32" s="207">
        <v>30</v>
      </c>
      <c r="G32" s="207">
        <v>1800</v>
      </c>
      <c r="H32" s="207" t="s">
        <v>111</v>
      </c>
      <c r="I32" s="208">
        <v>0.93599999999999994</v>
      </c>
      <c r="J32" s="222">
        <v>0.89400000000000002</v>
      </c>
    </row>
    <row r="33" spans="1:10">
      <c r="A33" s="221">
        <v>40</v>
      </c>
      <c r="B33" s="175">
        <v>1800</v>
      </c>
      <c r="C33" s="175" t="s">
        <v>104</v>
      </c>
      <c r="D33" s="176">
        <v>0.94099999999999995</v>
      </c>
      <c r="E33" s="176">
        <v>0.89700000000000002</v>
      </c>
      <c r="F33" s="207">
        <v>40</v>
      </c>
      <c r="G33" s="207">
        <v>1800</v>
      </c>
      <c r="H33" s="207" t="s">
        <v>111</v>
      </c>
      <c r="I33" s="208">
        <v>0.94099999999999995</v>
      </c>
      <c r="J33" s="222">
        <v>0.89700000000000002</v>
      </c>
    </row>
    <row r="34" spans="1:10">
      <c r="A34" s="221">
        <v>50</v>
      </c>
      <c r="B34" s="175">
        <v>1800</v>
      </c>
      <c r="C34" s="175" t="s">
        <v>104</v>
      </c>
      <c r="D34" s="176">
        <v>0.94499999999999995</v>
      </c>
      <c r="E34" s="176">
        <v>0.89900000000000002</v>
      </c>
      <c r="F34" s="207">
        <v>50</v>
      </c>
      <c r="G34" s="207">
        <v>1800</v>
      </c>
      <c r="H34" s="207" t="s">
        <v>111</v>
      </c>
      <c r="I34" s="208">
        <v>0.94499999999999995</v>
      </c>
      <c r="J34" s="222">
        <v>0.89900000000000002</v>
      </c>
    </row>
    <row r="35" spans="1:10">
      <c r="A35" s="221">
        <v>60</v>
      </c>
      <c r="B35" s="175">
        <v>1800</v>
      </c>
      <c r="C35" s="175" t="s">
        <v>104</v>
      </c>
      <c r="D35" s="176">
        <v>0.95</v>
      </c>
      <c r="E35" s="176">
        <v>0.90400000000000003</v>
      </c>
      <c r="F35" s="207">
        <v>60</v>
      </c>
      <c r="G35" s="207">
        <v>1800</v>
      </c>
      <c r="H35" s="207" t="s">
        <v>111</v>
      </c>
      <c r="I35" s="208">
        <v>0.95</v>
      </c>
      <c r="J35" s="222">
        <v>0.90400000000000003</v>
      </c>
    </row>
    <row r="36" spans="1:10">
      <c r="A36" s="221">
        <v>75</v>
      </c>
      <c r="B36" s="175">
        <v>1800</v>
      </c>
      <c r="C36" s="175" t="s">
        <v>104</v>
      </c>
      <c r="D36" s="176">
        <v>0.95</v>
      </c>
      <c r="E36" s="176">
        <v>0.90900000000000003</v>
      </c>
      <c r="F36" s="207">
        <v>75</v>
      </c>
      <c r="G36" s="207">
        <v>1800</v>
      </c>
      <c r="H36" s="207" t="s">
        <v>111</v>
      </c>
      <c r="I36" s="208">
        <v>0.95400000000000007</v>
      </c>
      <c r="J36" s="222">
        <v>0.90900000000000003</v>
      </c>
    </row>
    <row r="37" spans="1:10">
      <c r="A37" s="221">
        <v>100</v>
      </c>
      <c r="B37" s="175">
        <v>1800</v>
      </c>
      <c r="C37" s="175" t="s">
        <v>104</v>
      </c>
      <c r="D37" s="176">
        <v>0.95400000000000007</v>
      </c>
      <c r="E37" s="176">
        <v>0.90900000000000003</v>
      </c>
      <c r="F37" s="207">
        <v>100</v>
      </c>
      <c r="G37" s="207">
        <v>1800</v>
      </c>
      <c r="H37" s="207" t="s">
        <v>111</v>
      </c>
      <c r="I37" s="208">
        <v>0.95400000000000007</v>
      </c>
      <c r="J37" s="222">
        <v>0.90900000000000003</v>
      </c>
    </row>
    <row r="38" spans="1:10">
      <c r="A38" s="229">
        <v>125</v>
      </c>
      <c r="B38" s="197">
        <v>1800</v>
      </c>
      <c r="C38" s="197" t="s">
        <v>104</v>
      </c>
      <c r="D38" s="198">
        <v>0.95400000000000007</v>
      </c>
      <c r="E38" s="198">
        <v>0.91299999999999992</v>
      </c>
      <c r="F38" s="209">
        <v>125</v>
      </c>
      <c r="G38" s="209">
        <v>1800</v>
      </c>
      <c r="H38" s="209" t="s">
        <v>111</v>
      </c>
      <c r="I38" s="210">
        <v>0.95400000000000007</v>
      </c>
      <c r="J38" s="230">
        <v>0.91299999999999992</v>
      </c>
    </row>
    <row r="39" spans="1:10">
      <c r="A39" s="221">
        <v>150</v>
      </c>
      <c r="B39" s="175">
        <v>1800</v>
      </c>
      <c r="C39" s="175" t="s">
        <v>104</v>
      </c>
      <c r="D39" s="176">
        <v>0.95799999999999996</v>
      </c>
      <c r="E39" s="176">
        <v>0.91700000000000004</v>
      </c>
      <c r="F39" s="207">
        <v>150</v>
      </c>
      <c r="G39" s="207">
        <v>1800</v>
      </c>
      <c r="H39" s="207" t="s">
        <v>111</v>
      </c>
      <c r="I39" s="208">
        <v>0.95799999999999996</v>
      </c>
      <c r="J39" s="222">
        <v>0.91700000000000004</v>
      </c>
    </row>
    <row r="40" spans="1:10" ht="13.5" thickBot="1">
      <c r="A40" s="223">
        <v>200</v>
      </c>
      <c r="B40" s="224">
        <v>1800</v>
      </c>
      <c r="C40" s="224" t="s">
        <v>104</v>
      </c>
      <c r="D40" s="225">
        <v>0.95799999999999996</v>
      </c>
      <c r="E40" s="225">
        <v>0.92500000000000004</v>
      </c>
      <c r="F40" s="226">
        <v>200</v>
      </c>
      <c r="G40" s="226">
        <v>1800</v>
      </c>
      <c r="H40" s="226" t="s">
        <v>111</v>
      </c>
      <c r="I40" s="227">
        <v>0.96200000000000008</v>
      </c>
      <c r="J40" s="228">
        <v>0.92500000000000004</v>
      </c>
    </row>
    <row r="41" spans="1:10" ht="13.5" thickTop="1">
      <c r="A41" s="215">
        <v>1</v>
      </c>
      <c r="B41" s="216">
        <v>3600</v>
      </c>
      <c r="C41" s="216" t="s">
        <v>104</v>
      </c>
      <c r="D41" s="217">
        <v>0.77</v>
      </c>
      <c r="E41" s="217">
        <v>0.76300000000000001</v>
      </c>
      <c r="F41" s="218">
        <v>1</v>
      </c>
      <c r="G41" s="218">
        <v>3600</v>
      </c>
      <c r="H41" s="218" t="s">
        <v>111</v>
      </c>
      <c r="I41" s="219">
        <v>0.77</v>
      </c>
      <c r="J41" s="220">
        <v>0.76300000000000001</v>
      </c>
    </row>
    <row r="42" spans="1:10">
      <c r="A42" s="221">
        <v>1.5</v>
      </c>
      <c r="B42" s="175">
        <v>3600</v>
      </c>
      <c r="C42" s="175" t="s">
        <v>104</v>
      </c>
      <c r="D42" s="176">
        <v>0.84</v>
      </c>
      <c r="E42" s="176">
        <v>0.77400000000000002</v>
      </c>
      <c r="F42" s="207">
        <v>1.5</v>
      </c>
      <c r="G42" s="207">
        <v>3600</v>
      </c>
      <c r="H42" s="207" t="s">
        <v>111</v>
      </c>
      <c r="I42" s="208">
        <v>0.84</v>
      </c>
      <c r="J42" s="222">
        <v>0.77400000000000002</v>
      </c>
    </row>
    <row r="43" spans="1:10">
      <c r="A43" s="221">
        <v>2</v>
      </c>
      <c r="B43" s="175">
        <v>3600</v>
      </c>
      <c r="C43" s="175" t="s">
        <v>104</v>
      </c>
      <c r="D43" s="176">
        <v>0.85499999999999998</v>
      </c>
      <c r="E43" s="176">
        <v>0.78500000000000003</v>
      </c>
      <c r="F43" s="207">
        <v>2</v>
      </c>
      <c r="G43" s="207">
        <v>3600</v>
      </c>
      <c r="H43" s="207" t="s">
        <v>111</v>
      </c>
      <c r="I43" s="208">
        <v>0.85499999999999998</v>
      </c>
      <c r="J43" s="222">
        <v>0.78500000000000003</v>
      </c>
    </row>
    <row r="44" spans="1:10">
      <c r="A44" s="221">
        <v>3</v>
      </c>
      <c r="B44" s="175">
        <v>3600</v>
      </c>
      <c r="C44" s="175" t="s">
        <v>104</v>
      </c>
      <c r="D44" s="176">
        <v>0.85499999999999998</v>
      </c>
      <c r="E44" s="176">
        <v>0.80599999999999994</v>
      </c>
      <c r="F44" s="207">
        <v>3</v>
      </c>
      <c r="G44" s="207">
        <v>3600</v>
      </c>
      <c r="H44" s="207" t="s">
        <v>111</v>
      </c>
      <c r="I44" s="208">
        <v>0.86499999999999999</v>
      </c>
      <c r="J44" s="222">
        <v>0.80599999999999994</v>
      </c>
    </row>
    <row r="45" spans="1:10">
      <c r="A45" s="221">
        <v>5</v>
      </c>
      <c r="B45" s="175">
        <v>3600</v>
      </c>
      <c r="C45" s="175" t="s">
        <v>104</v>
      </c>
      <c r="D45" s="176">
        <v>0.86499999999999999</v>
      </c>
      <c r="E45" s="176">
        <v>0.83200000000000007</v>
      </c>
      <c r="F45" s="207">
        <v>5</v>
      </c>
      <c r="G45" s="207">
        <v>3600</v>
      </c>
      <c r="H45" s="207" t="s">
        <v>111</v>
      </c>
      <c r="I45" s="208">
        <v>0.88500000000000001</v>
      </c>
      <c r="J45" s="222">
        <v>0.83200000000000007</v>
      </c>
    </row>
    <row r="46" spans="1:10">
      <c r="A46" s="221">
        <v>7.5</v>
      </c>
      <c r="B46" s="175">
        <v>3600</v>
      </c>
      <c r="C46" s="175" t="s">
        <v>104</v>
      </c>
      <c r="D46" s="176">
        <v>0.88500000000000001</v>
      </c>
      <c r="E46" s="176">
        <v>0.85299999999999998</v>
      </c>
      <c r="F46" s="207">
        <v>7.5</v>
      </c>
      <c r="G46" s="207">
        <v>3600</v>
      </c>
      <c r="H46" s="207" t="s">
        <v>111</v>
      </c>
      <c r="I46" s="208">
        <v>0.89500000000000002</v>
      </c>
      <c r="J46" s="222">
        <v>0.85299999999999998</v>
      </c>
    </row>
    <row r="47" spans="1:10">
      <c r="A47" s="221">
        <v>10</v>
      </c>
      <c r="B47" s="175">
        <v>3600</v>
      </c>
      <c r="C47" s="175" t="s">
        <v>104</v>
      </c>
      <c r="D47" s="176">
        <v>0.89500000000000002</v>
      </c>
      <c r="E47" s="176">
        <v>0.86299999999999999</v>
      </c>
      <c r="F47" s="207">
        <v>10</v>
      </c>
      <c r="G47" s="207">
        <v>3600</v>
      </c>
      <c r="H47" s="207" t="s">
        <v>111</v>
      </c>
      <c r="I47" s="208">
        <v>0.90200000000000002</v>
      </c>
      <c r="J47" s="222">
        <v>0.86299999999999999</v>
      </c>
    </row>
    <row r="48" spans="1:10">
      <c r="A48" s="221">
        <v>15</v>
      </c>
      <c r="B48" s="175">
        <v>3600</v>
      </c>
      <c r="C48" s="175" t="s">
        <v>104</v>
      </c>
      <c r="D48" s="176">
        <v>0.90200000000000002</v>
      </c>
      <c r="E48" s="176">
        <v>0.872</v>
      </c>
      <c r="F48" s="207">
        <v>15</v>
      </c>
      <c r="G48" s="207">
        <v>3600</v>
      </c>
      <c r="H48" s="207" t="s">
        <v>111</v>
      </c>
      <c r="I48" s="208">
        <v>0.91</v>
      </c>
      <c r="J48" s="222">
        <v>0.872</v>
      </c>
    </row>
    <row r="49" spans="1:10">
      <c r="A49" s="221">
        <v>20</v>
      </c>
      <c r="B49" s="175">
        <v>3600</v>
      </c>
      <c r="C49" s="175" t="s">
        <v>104</v>
      </c>
      <c r="D49" s="176">
        <v>0.91</v>
      </c>
      <c r="E49" s="176">
        <v>0.88099999999999989</v>
      </c>
      <c r="F49" s="207">
        <v>20</v>
      </c>
      <c r="G49" s="207">
        <v>3600</v>
      </c>
      <c r="H49" s="207" t="s">
        <v>111</v>
      </c>
      <c r="I49" s="208">
        <v>0.91</v>
      </c>
      <c r="J49" s="222">
        <v>0.88099999999999989</v>
      </c>
    </row>
    <row r="50" spans="1:10">
      <c r="A50" s="221">
        <v>25</v>
      </c>
      <c r="B50" s="175">
        <v>3600</v>
      </c>
      <c r="C50" s="175" t="s">
        <v>104</v>
      </c>
      <c r="D50" s="176">
        <v>0.91700000000000004</v>
      </c>
      <c r="E50" s="176">
        <v>0.88900000000000001</v>
      </c>
      <c r="F50" s="207">
        <v>25</v>
      </c>
      <c r="G50" s="207">
        <v>3600</v>
      </c>
      <c r="H50" s="207" t="s">
        <v>111</v>
      </c>
      <c r="I50" s="208">
        <v>0.91700000000000004</v>
      </c>
      <c r="J50" s="222">
        <v>0.88900000000000001</v>
      </c>
    </row>
    <row r="51" spans="1:10">
      <c r="A51" s="221">
        <v>30</v>
      </c>
      <c r="B51" s="175">
        <v>3600</v>
      </c>
      <c r="C51" s="175" t="s">
        <v>104</v>
      </c>
      <c r="D51" s="176">
        <v>0.91700000000000004</v>
      </c>
      <c r="E51" s="176">
        <v>0.89400000000000002</v>
      </c>
      <c r="F51" s="207">
        <v>30</v>
      </c>
      <c r="G51" s="207">
        <v>3600</v>
      </c>
      <c r="H51" s="207" t="s">
        <v>111</v>
      </c>
      <c r="I51" s="208">
        <v>0.91700000000000004</v>
      </c>
      <c r="J51" s="222">
        <v>0.89400000000000002</v>
      </c>
    </row>
    <row r="52" spans="1:10">
      <c r="A52" s="221">
        <v>40</v>
      </c>
      <c r="B52" s="175">
        <v>3600</v>
      </c>
      <c r="C52" s="175" t="s">
        <v>104</v>
      </c>
      <c r="D52" s="176">
        <v>0.92400000000000004</v>
      </c>
      <c r="E52" s="176">
        <v>0.89700000000000002</v>
      </c>
      <c r="F52" s="207">
        <v>40</v>
      </c>
      <c r="G52" s="207">
        <v>3600</v>
      </c>
      <c r="H52" s="207" t="s">
        <v>111</v>
      </c>
      <c r="I52" s="208">
        <v>0.92400000000000004</v>
      </c>
      <c r="J52" s="222">
        <v>0.89700000000000002</v>
      </c>
    </row>
    <row r="53" spans="1:10">
      <c r="A53" s="221">
        <v>50</v>
      </c>
      <c r="B53" s="175">
        <v>3600</v>
      </c>
      <c r="C53" s="175" t="s">
        <v>104</v>
      </c>
      <c r="D53" s="176">
        <v>0.93</v>
      </c>
      <c r="E53" s="176">
        <v>0.89900000000000002</v>
      </c>
      <c r="F53" s="207">
        <v>50</v>
      </c>
      <c r="G53" s="207">
        <v>3600</v>
      </c>
      <c r="H53" s="207" t="s">
        <v>111</v>
      </c>
      <c r="I53" s="208">
        <v>0.93</v>
      </c>
      <c r="J53" s="222">
        <v>0.89900000000000002</v>
      </c>
    </row>
    <row r="54" spans="1:10">
      <c r="A54" s="221">
        <v>60</v>
      </c>
      <c r="B54" s="175">
        <v>3600</v>
      </c>
      <c r="C54" s="175" t="s">
        <v>104</v>
      </c>
      <c r="D54" s="176">
        <v>0.93599999999999994</v>
      </c>
      <c r="E54" s="176">
        <v>0.90400000000000003</v>
      </c>
      <c r="F54" s="207">
        <v>60</v>
      </c>
      <c r="G54" s="207">
        <v>3600</v>
      </c>
      <c r="H54" s="207" t="s">
        <v>111</v>
      </c>
      <c r="I54" s="208">
        <v>0.93599999999999994</v>
      </c>
      <c r="J54" s="222">
        <v>0.90400000000000003</v>
      </c>
    </row>
    <row r="55" spans="1:10">
      <c r="A55" s="221">
        <v>75</v>
      </c>
      <c r="B55" s="175">
        <v>3600</v>
      </c>
      <c r="C55" s="175" t="s">
        <v>104</v>
      </c>
      <c r="D55" s="176">
        <v>0.93599999999999994</v>
      </c>
      <c r="E55" s="176">
        <v>0.90900000000000003</v>
      </c>
      <c r="F55" s="207">
        <v>75</v>
      </c>
      <c r="G55" s="207">
        <v>3600</v>
      </c>
      <c r="H55" s="207" t="s">
        <v>111</v>
      </c>
      <c r="I55" s="208">
        <v>0.93599999999999994</v>
      </c>
      <c r="J55" s="222">
        <v>0.90900000000000003</v>
      </c>
    </row>
    <row r="56" spans="1:10">
      <c r="A56" s="221">
        <v>100</v>
      </c>
      <c r="B56" s="175">
        <v>3600</v>
      </c>
      <c r="C56" s="175" t="s">
        <v>104</v>
      </c>
      <c r="D56" s="176">
        <v>0.93599999999999994</v>
      </c>
      <c r="E56" s="176">
        <v>0.90900000000000003</v>
      </c>
      <c r="F56" s="207">
        <v>100</v>
      </c>
      <c r="G56" s="207">
        <v>3600</v>
      </c>
      <c r="H56" s="207" t="s">
        <v>111</v>
      </c>
      <c r="I56" s="208">
        <v>0.94099999999999995</v>
      </c>
      <c r="J56" s="222">
        <v>0.90900000000000003</v>
      </c>
    </row>
    <row r="57" spans="1:10">
      <c r="A57" s="221">
        <v>125</v>
      </c>
      <c r="B57" s="175">
        <v>3600</v>
      </c>
      <c r="C57" s="175" t="s">
        <v>104</v>
      </c>
      <c r="D57" s="176">
        <v>0.94099999999999995</v>
      </c>
      <c r="E57" s="176">
        <v>0.91299999999999992</v>
      </c>
      <c r="F57" s="207">
        <v>125</v>
      </c>
      <c r="G57" s="207">
        <v>3600</v>
      </c>
      <c r="H57" s="207" t="s">
        <v>111</v>
      </c>
      <c r="I57" s="208">
        <v>0.95</v>
      </c>
      <c r="J57" s="222">
        <v>0.91299999999999992</v>
      </c>
    </row>
    <row r="58" spans="1:10">
      <c r="A58" s="221">
        <v>150</v>
      </c>
      <c r="B58" s="175">
        <v>3600</v>
      </c>
      <c r="C58" s="175" t="s">
        <v>104</v>
      </c>
      <c r="D58" s="176">
        <v>0.94099999999999995</v>
      </c>
      <c r="E58" s="176">
        <v>0.91700000000000004</v>
      </c>
      <c r="F58" s="207">
        <v>150</v>
      </c>
      <c r="G58" s="207">
        <v>3600</v>
      </c>
      <c r="H58" s="207" t="s">
        <v>111</v>
      </c>
      <c r="I58" s="208">
        <v>0.95</v>
      </c>
      <c r="J58" s="222">
        <v>0.91700000000000004</v>
      </c>
    </row>
    <row r="59" spans="1:10" ht="13.5" thickBot="1">
      <c r="A59" s="234">
        <v>200</v>
      </c>
      <c r="B59" s="235">
        <v>3600</v>
      </c>
      <c r="C59" s="235" t="s">
        <v>104</v>
      </c>
      <c r="D59" s="236">
        <v>0.95</v>
      </c>
      <c r="E59" s="236">
        <v>0.92500000000000004</v>
      </c>
      <c r="F59" s="237">
        <v>200</v>
      </c>
      <c r="G59" s="237">
        <v>3600</v>
      </c>
      <c r="H59" s="237" t="s">
        <v>111</v>
      </c>
      <c r="I59" s="238">
        <v>0.95400000000000007</v>
      </c>
      <c r="J59" s="239">
        <v>0.92500000000000004</v>
      </c>
    </row>
    <row r="60" spans="1:10" s="211" customFormat="1"/>
    <row r="61" spans="1:10" s="211" customFormat="1"/>
    <row r="62" spans="1:10" s="211" customFormat="1"/>
    <row r="63" spans="1:10" s="211" customFormat="1"/>
    <row r="64" spans="1:10" s="211" customFormat="1"/>
    <row r="65" s="211" customFormat="1"/>
    <row r="66" s="211" customFormat="1"/>
    <row r="67" s="211" customFormat="1"/>
    <row r="68" s="211" customFormat="1"/>
    <row r="69" s="211" customFormat="1"/>
    <row r="70" s="211" customFormat="1"/>
    <row r="71" s="211" customFormat="1"/>
    <row r="72" s="211" customFormat="1"/>
    <row r="73" s="211" customFormat="1"/>
    <row r="74" s="211" customFormat="1"/>
    <row r="75" s="211" customFormat="1"/>
    <row r="76" s="211" customFormat="1"/>
    <row r="77" s="211" customFormat="1"/>
    <row r="78" s="211" customFormat="1"/>
    <row r="79" s="211" customFormat="1"/>
    <row r="80" s="211" customFormat="1"/>
    <row r="81" s="211" customFormat="1"/>
    <row r="82" s="211" customFormat="1"/>
    <row r="83" s="211" customFormat="1"/>
    <row r="84" s="211" customFormat="1"/>
    <row r="85" s="211" customFormat="1"/>
    <row r="86" s="211" customFormat="1"/>
    <row r="87" s="211" customFormat="1"/>
    <row r="88" s="211" customFormat="1"/>
    <row r="89" s="211" customFormat="1"/>
    <row r="90" s="211" customFormat="1"/>
    <row r="91" s="211" customFormat="1"/>
    <row r="92" s="211" customFormat="1"/>
    <row r="93" s="211" customFormat="1"/>
    <row r="94" s="211" customFormat="1"/>
    <row r="95" s="211" customFormat="1"/>
    <row r="96" s="211" customFormat="1"/>
    <row r="97" s="211" customFormat="1"/>
    <row r="98" s="211" customFormat="1"/>
    <row r="99" s="211" customFormat="1"/>
    <row r="100" s="211" customFormat="1"/>
    <row r="101" s="211" customFormat="1"/>
    <row r="102" s="211" customFormat="1"/>
    <row r="103" s="211" customFormat="1"/>
    <row r="104" s="211" customFormat="1"/>
    <row r="105" s="211" customFormat="1"/>
    <row r="106" s="211" customFormat="1"/>
    <row r="107" s="211" customFormat="1"/>
    <row r="108" s="211" customFormat="1"/>
    <row r="109" s="211" customFormat="1"/>
    <row r="110" s="211" customFormat="1"/>
    <row r="111" s="211" customFormat="1"/>
    <row r="112" s="211" customFormat="1"/>
    <row r="113" spans="1:10" s="211" customFormat="1"/>
    <row r="114" spans="1:10" s="211" customFormat="1"/>
    <row r="115" spans="1:10" s="211" customFormat="1"/>
    <row r="116" spans="1:10" s="211" customFormat="1"/>
    <row r="117" spans="1:10" s="211" customFormat="1"/>
    <row r="118" spans="1:10" s="211" customFormat="1"/>
    <row r="119" spans="1:10" s="211" customFormat="1"/>
    <row r="120" spans="1:10" s="211" customFormat="1"/>
    <row r="121" spans="1:10" s="211" customFormat="1">
      <c r="A121"/>
      <c r="B121"/>
      <c r="C121"/>
      <c r="D121"/>
      <c r="E121"/>
      <c r="F121"/>
      <c r="G121"/>
      <c r="H121"/>
      <c r="I121"/>
      <c r="J121"/>
    </row>
    <row r="122" spans="1:10" s="211" customFormat="1">
      <c r="A122"/>
      <c r="B122"/>
      <c r="C122"/>
      <c r="D122"/>
      <c r="E122"/>
      <c r="F122"/>
      <c r="G122"/>
      <c r="H122"/>
      <c r="I122"/>
      <c r="J122"/>
    </row>
    <row r="123" spans="1:10" s="211" customFormat="1">
      <c r="A123"/>
      <c r="B123"/>
      <c r="C123"/>
      <c r="D123"/>
      <c r="E123"/>
      <c r="F123"/>
      <c r="G123"/>
      <c r="H123"/>
      <c r="I123"/>
      <c r="J123"/>
    </row>
    <row r="124" spans="1:10" s="211" customFormat="1">
      <c r="A124"/>
      <c r="B124"/>
      <c r="C124"/>
      <c r="D124"/>
      <c r="E124"/>
      <c r="F124"/>
      <c r="G124"/>
      <c r="H124"/>
      <c r="I124"/>
      <c r="J124"/>
    </row>
    <row r="125" spans="1:10" s="211" customFormat="1">
      <c r="A125"/>
      <c r="B125"/>
      <c r="C125"/>
      <c r="D125"/>
      <c r="E125"/>
      <c r="F125"/>
      <c r="G125"/>
      <c r="H125"/>
      <c r="I125"/>
      <c r="J125"/>
    </row>
    <row r="126" spans="1:10" s="211" customFormat="1">
      <c r="A126"/>
      <c r="B126"/>
      <c r="C126"/>
      <c r="D126"/>
      <c r="E126"/>
      <c r="F126"/>
      <c r="G126"/>
      <c r="H126"/>
      <c r="I126"/>
      <c r="J126"/>
    </row>
    <row r="127" spans="1:10" s="211" customFormat="1">
      <c r="A127"/>
      <c r="B127"/>
      <c r="C127"/>
      <c r="D127"/>
      <c r="E127"/>
      <c r="F127"/>
      <c r="G127"/>
      <c r="H127"/>
      <c r="I127"/>
      <c r="J127"/>
    </row>
    <row r="128" spans="1:10" s="211" customFormat="1">
      <c r="A128"/>
      <c r="B128"/>
      <c r="C128"/>
      <c r="D128"/>
      <c r="E128"/>
      <c r="F128"/>
      <c r="G128"/>
      <c r="H128"/>
      <c r="I128"/>
      <c r="J128"/>
    </row>
    <row r="129" spans="1:10" s="211" customFormat="1">
      <c r="A129"/>
      <c r="B129"/>
      <c r="C129"/>
      <c r="D129"/>
      <c r="E129"/>
      <c r="F129"/>
      <c r="G129"/>
      <c r="H129"/>
      <c r="I129"/>
      <c r="J129"/>
    </row>
    <row r="130" spans="1:10" s="211" customFormat="1">
      <c r="A130"/>
      <c r="B130"/>
      <c r="C130"/>
      <c r="D130"/>
      <c r="E130"/>
      <c r="F130"/>
      <c r="G130"/>
      <c r="H130"/>
      <c r="I130"/>
      <c r="J130"/>
    </row>
    <row r="131" spans="1:10" s="211" customFormat="1">
      <c r="A131"/>
      <c r="B131"/>
      <c r="C131"/>
      <c r="D131"/>
      <c r="E131"/>
      <c r="F131"/>
      <c r="G131"/>
      <c r="H131"/>
      <c r="I131"/>
      <c r="J131"/>
    </row>
    <row r="132" spans="1:10" s="211" customFormat="1">
      <c r="A132"/>
      <c r="B132"/>
      <c r="C132"/>
      <c r="D132"/>
      <c r="E132"/>
      <c r="F132"/>
      <c r="G132"/>
      <c r="H132"/>
      <c r="I132"/>
      <c r="J132"/>
    </row>
    <row r="133" spans="1:10" s="211" customFormat="1">
      <c r="A133"/>
      <c r="B133"/>
      <c r="C133"/>
      <c r="D133"/>
      <c r="E133"/>
      <c r="F133"/>
      <c r="G133"/>
      <c r="H133"/>
      <c r="I133"/>
      <c r="J133"/>
    </row>
    <row r="134" spans="1:10" s="211" customFormat="1">
      <c r="A134"/>
      <c r="B134"/>
      <c r="C134"/>
      <c r="D134"/>
      <c r="E134"/>
      <c r="F134"/>
      <c r="G134"/>
      <c r="H134"/>
      <c r="I134"/>
      <c r="J134"/>
    </row>
    <row r="135" spans="1:10" s="211" customFormat="1">
      <c r="A135"/>
      <c r="B135"/>
      <c r="C135"/>
      <c r="D135"/>
      <c r="E135"/>
      <c r="F135"/>
      <c r="G135"/>
      <c r="H135"/>
      <c r="I135"/>
      <c r="J135"/>
    </row>
    <row r="136" spans="1:10" s="211" customFormat="1">
      <c r="A136"/>
      <c r="B136"/>
      <c r="C136"/>
      <c r="D136"/>
      <c r="E136"/>
      <c r="F136"/>
      <c r="G136"/>
      <c r="H136"/>
      <c r="I136"/>
      <c r="J136"/>
    </row>
    <row r="137" spans="1:10" s="211" customFormat="1">
      <c r="A137"/>
      <c r="B137"/>
      <c r="C137"/>
      <c r="D137"/>
      <c r="E137"/>
      <c r="F137"/>
      <c r="G137"/>
      <c r="H137"/>
      <c r="I137"/>
      <c r="J137"/>
    </row>
    <row r="138" spans="1:10" s="211" customFormat="1">
      <c r="A138"/>
      <c r="B138"/>
      <c r="C138"/>
      <c r="D138"/>
      <c r="E138"/>
      <c r="F138"/>
      <c r="G138"/>
      <c r="H138"/>
      <c r="I138"/>
      <c r="J138"/>
    </row>
    <row r="139" spans="1:10" s="211" customFormat="1">
      <c r="A139"/>
      <c r="B139"/>
      <c r="C139"/>
      <c r="D139"/>
      <c r="E139"/>
      <c r="F139"/>
      <c r="G139"/>
      <c r="H139"/>
      <c r="I139"/>
      <c r="J139"/>
    </row>
    <row r="140" spans="1:10" s="211" customFormat="1">
      <c r="A140"/>
      <c r="B140"/>
      <c r="C140"/>
      <c r="D140"/>
      <c r="E140"/>
      <c r="F140"/>
      <c r="G140"/>
      <c r="H140"/>
      <c r="I140"/>
      <c r="J140"/>
    </row>
    <row r="141" spans="1:10" s="211" customFormat="1">
      <c r="A141"/>
      <c r="B141"/>
      <c r="C141"/>
      <c r="D141"/>
      <c r="E141"/>
      <c r="F141"/>
      <c r="G141"/>
      <c r="H141"/>
      <c r="I141"/>
      <c r="J141"/>
    </row>
    <row r="142" spans="1:10" s="211" customFormat="1">
      <c r="A142"/>
      <c r="B142"/>
      <c r="C142"/>
      <c r="D142"/>
      <c r="E142"/>
      <c r="F142"/>
      <c r="G142"/>
      <c r="H142"/>
      <c r="I142"/>
      <c r="J142"/>
    </row>
    <row r="143" spans="1:10" s="211" customFormat="1">
      <c r="A143"/>
      <c r="B143"/>
      <c r="C143"/>
      <c r="D143"/>
      <c r="E143"/>
      <c r="F143"/>
      <c r="G143"/>
      <c r="H143"/>
      <c r="I143"/>
      <c r="J143"/>
    </row>
    <row r="144" spans="1:10" s="211" customFormat="1">
      <c r="A144"/>
      <c r="B144"/>
      <c r="C144"/>
      <c r="D144"/>
      <c r="E144"/>
      <c r="F144"/>
      <c r="G144"/>
      <c r="H144"/>
      <c r="I144"/>
      <c r="J144"/>
    </row>
    <row r="145" spans="1:10" s="211" customFormat="1">
      <c r="A145"/>
      <c r="B145"/>
      <c r="C145"/>
      <c r="D145"/>
      <c r="E145"/>
      <c r="F145"/>
      <c r="G145"/>
      <c r="H145"/>
      <c r="I145"/>
      <c r="J145"/>
    </row>
    <row r="146" spans="1:10" s="211" customFormat="1">
      <c r="A146"/>
      <c r="B146"/>
      <c r="C146"/>
      <c r="D146"/>
      <c r="E146"/>
      <c r="F146"/>
      <c r="G146"/>
      <c r="H146"/>
      <c r="I146"/>
      <c r="J146"/>
    </row>
    <row r="147" spans="1:10" s="211" customFormat="1">
      <c r="A147"/>
      <c r="B147"/>
      <c r="C147"/>
      <c r="D147"/>
      <c r="E147"/>
      <c r="F147"/>
      <c r="G147"/>
      <c r="H147"/>
      <c r="I147"/>
      <c r="J147"/>
    </row>
    <row r="148" spans="1:10" s="211" customFormat="1">
      <c r="A148"/>
      <c r="B148"/>
      <c r="C148"/>
      <c r="D148"/>
      <c r="E148"/>
      <c r="F148"/>
      <c r="G148"/>
      <c r="H148"/>
      <c r="I148"/>
      <c r="J148"/>
    </row>
    <row r="149" spans="1:10" s="211" customFormat="1">
      <c r="A149"/>
      <c r="B149"/>
      <c r="C149"/>
      <c r="D149"/>
      <c r="E149"/>
      <c r="F149"/>
      <c r="G149"/>
      <c r="H149"/>
      <c r="I149"/>
      <c r="J149"/>
    </row>
    <row r="150" spans="1:10" s="211" customFormat="1">
      <c r="A150"/>
      <c r="B150"/>
      <c r="C150"/>
      <c r="D150"/>
      <c r="E150"/>
      <c r="F150"/>
      <c r="G150"/>
      <c r="H150"/>
      <c r="I150"/>
      <c r="J150"/>
    </row>
    <row r="151" spans="1:10" s="211" customFormat="1">
      <c r="A151"/>
      <c r="B151"/>
      <c r="C151"/>
      <c r="D151"/>
      <c r="E151"/>
      <c r="F151"/>
      <c r="G151"/>
      <c r="H151"/>
      <c r="I151"/>
      <c r="J151"/>
    </row>
    <row r="152" spans="1:10" s="211" customFormat="1">
      <c r="A152"/>
      <c r="B152"/>
      <c r="C152"/>
      <c r="D152"/>
      <c r="E152"/>
      <c r="F152"/>
      <c r="G152"/>
      <c r="H152"/>
      <c r="I152"/>
      <c r="J152"/>
    </row>
    <row r="153" spans="1:10" s="211" customFormat="1">
      <c r="A153"/>
      <c r="B153"/>
      <c r="C153"/>
      <c r="D153"/>
      <c r="E153"/>
      <c r="F153"/>
      <c r="G153"/>
      <c r="H153"/>
      <c r="I153"/>
      <c r="J153"/>
    </row>
    <row r="154" spans="1:10" s="211" customFormat="1">
      <c r="A154"/>
      <c r="B154"/>
      <c r="C154"/>
      <c r="D154"/>
      <c r="E154"/>
      <c r="F154"/>
      <c r="G154"/>
      <c r="H154"/>
      <c r="I154"/>
      <c r="J154"/>
    </row>
    <row r="155" spans="1:10" s="211" customFormat="1">
      <c r="A155"/>
      <c r="B155"/>
      <c r="C155"/>
      <c r="D155"/>
      <c r="E155"/>
      <c r="F155"/>
      <c r="G155"/>
      <c r="H155"/>
      <c r="I155"/>
      <c r="J155"/>
    </row>
    <row r="156" spans="1:10" s="211" customFormat="1">
      <c r="A156"/>
      <c r="B156"/>
      <c r="C156"/>
      <c r="D156"/>
      <c r="E156"/>
      <c r="F156"/>
      <c r="G156"/>
      <c r="H156"/>
      <c r="I156"/>
      <c r="J156"/>
    </row>
    <row r="157" spans="1:10" s="211" customFormat="1">
      <c r="A157"/>
      <c r="B157"/>
      <c r="C157"/>
      <c r="D157"/>
      <c r="E157"/>
      <c r="F157"/>
      <c r="G157"/>
      <c r="H157"/>
      <c r="I157"/>
      <c r="J157"/>
    </row>
    <row r="158" spans="1:10" s="211" customFormat="1">
      <c r="A158"/>
      <c r="B158"/>
      <c r="C158"/>
      <c r="D158"/>
      <c r="E158"/>
      <c r="F158"/>
      <c r="G158"/>
      <c r="H158"/>
      <c r="I158"/>
      <c r="J158"/>
    </row>
    <row r="159" spans="1:10" s="211" customFormat="1">
      <c r="A159"/>
      <c r="B159"/>
      <c r="C159"/>
      <c r="D159"/>
      <c r="E159"/>
      <c r="F159"/>
      <c r="G159"/>
      <c r="H159"/>
      <c r="I159"/>
      <c r="J159"/>
    </row>
    <row r="160" spans="1:10" s="211" customFormat="1">
      <c r="A160"/>
      <c r="B160"/>
      <c r="C160"/>
      <c r="D160"/>
      <c r="E160"/>
      <c r="F160"/>
      <c r="G160"/>
      <c r="H160"/>
      <c r="I160"/>
      <c r="J160"/>
    </row>
    <row r="161" spans="1:10" s="211" customFormat="1">
      <c r="A161"/>
      <c r="B161"/>
      <c r="C161"/>
      <c r="D161"/>
      <c r="E161"/>
      <c r="F161"/>
      <c r="G161"/>
      <c r="H161"/>
      <c r="I161"/>
      <c r="J161"/>
    </row>
    <row r="162" spans="1:10" s="211" customFormat="1">
      <c r="A162"/>
      <c r="B162"/>
      <c r="C162"/>
      <c r="D162"/>
      <c r="E162"/>
      <c r="F162"/>
      <c r="G162"/>
      <c r="H162"/>
      <c r="I162"/>
      <c r="J162"/>
    </row>
    <row r="163" spans="1:10" s="211" customFormat="1">
      <c r="A163"/>
      <c r="B163"/>
      <c r="C163"/>
      <c r="D163"/>
      <c r="E163"/>
      <c r="F163"/>
      <c r="G163"/>
      <c r="H163"/>
      <c r="I163"/>
      <c r="J163"/>
    </row>
    <row r="164" spans="1:10" s="211" customFormat="1">
      <c r="A164"/>
      <c r="B164"/>
      <c r="C164"/>
      <c r="D164"/>
      <c r="E164"/>
      <c r="F164"/>
      <c r="G164"/>
      <c r="H164"/>
      <c r="I164"/>
      <c r="J164"/>
    </row>
    <row r="165" spans="1:10" s="211" customFormat="1">
      <c r="A165"/>
      <c r="B165"/>
      <c r="C165"/>
      <c r="D165"/>
      <c r="E165"/>
      <c r="F165"/>
      <c r="G165"/>
      <c r="H165"/>
      <c r="I165"/>
      <c r="J165"/>
    </row>
    <row r="166" spans="1:10" s="211" customFormat="1">
      <c r="A166"/>
      <c r="B166"/>
      <c r="C166"/>
      <c r="D166"/>
      <c r="E166"/>
      <c r="F166"/>
      <c r="G166"/>
      <c r="H166"/>
      <c r="I166"/>
      <c r="J166"/>
    </row>
    <row r="167" spans="1:10" s="211" customFormat="1">
      <c r="A167"/>
      <c r="B167"/>
      <c r="C167"/>
      <c r="D167"/>
      <c r="E167"/>
      <c r="F167"/>
      <c r="G167"/>
      <c r="H167"/>
      <c r="I167"/>
      <c r="J167"/>
    </row>
    <row r="168" spans="1:10" s="211" customFormat="1">
      <c r="A168"/>
      <c r="B168"/>
      <c r="C168"/>
      <c r="D168"/>
      <c r="E168"/>
      <c r="F168"/>
      <c r="G168"/>
      <c r="H168"/>
      <c r="I168"/>
      <c r="J168"/>
    </row>
    <row r="169" spans="1:10" s="211" customFormat="1">
      <c r="A169"/>
      <c r="B169"/>
      <c r="C169"/>
      <c r="D169"/>
      <c r="E169"/>
      <c r="F169"/>
      <c r="G169"/>
      <c r="H169"/>
      <c r="I169"/>
      <c r="J169"/>
    </row>
    <row r="170" spans="1:10" s="211" customFormat="1">
      <c r="A170"/>
      <c r="B170"/>
      <c r="C170"/>
      <c r="D170"/>
      <c r="E170"/>
      <c r="F170"/>
      <c r="G170"/>
      <c r="H170"/>
      <c r="I170"/>
      <c r="J170"/>
    </row>
    <row r="171" spans="1:10" s="211" customFormat="1">
      <c r="A171"/>
      <c r="B171"/>
      <c r="C171"/>
      <c r="D171"/>
      <c r="E171"/>
      <c r="F171"/>
      <c r="G171"/>
      <c r="H171"/>
      <c r="I171"/>
      <c r="J171"/>
    </row>
    <row r="172" spans="1:10" s="211" customFormat="1">
      <c r="A172"/>
      <c r="B172"/>
      <c r="C172"/>
      <c r="D172"/>
      <c r="E172"/>
      <c r="F172"/>
      <c r="G172"/>
      <c r="H172"/>
      <c r="I172"/>
      <c r="J172"/>
    </row>
    <row r="173" spans="1:10" s="211" customFormat="1">
      <c r="A173"/>
      <c r="B173"/>
      <c r="C173"/>
      <c r="D173"/>
      <c r="E173"/>
      <c r="F173"/>
      <c r="G173"/>
      <c r="H173"/>
      <c r="I173"/>
      <c r="J173"/>
    </row>
    <row r="174" spans="1:10" s="211" customFormat="1">
      <c r="A174"/>
      <c r="B174"/>
      <c r="C174"/>
      <c r="D174"/>
      <c r="E174"/>
      <c r="F174"/>
      <c r="G174"/>
      <c r="H174"/>
      <c r="I174"/>
      <c r="J174"/>
    </row>
    <row r="175" spans="1:10" s="211" customFormat="1">
      <c r="A175"/>
      <c r="B175"/>
      <c r="C175"/>
      <c r="D175"/>
      <c r="E175"/>
      <c r="F175"/>
      <c r="G175"/>
      <c r="H175"/>
      <c r="I175"/>
      <c r="J175"/>
    </row>
    <row r="176" spans="1:10" s="211" customFormat="1">
      <c r="A176"/>
      <c r="B176"/>
      <c r="C176"/>
      <c r="D176"/>
      <c r="E176"/>
      <c r="F176"/>
      <c r="G176"/>
      <c r="H176"/>
      <c r="I176"/>
      <c r="J176"/>
    </row>
    <row r="177" spans="1:10" s="211" customFormat="1">
      <c r="A177"/>
      <c r="B177"/>
      <c r="C177"/>
      <c r="D177"/>
      <c r="E177"/>
      <c r="F177"/>
      <c r="G177"/>
      <c r="H177"/>
      <c r="I177"/>
      <c r="J177"/>
    </row>
  </sheetData>
  <sheetProtection algorithmName="SHA-512" hashValue="nqcJ3Rrod0bsTY3FlS854IlyZ4C8LR/E82YWSBxq8Fxyc1XNleLw8eFsVFhgURinTi8Oo8BzGVdICGZju0aLvA==" saltValue="dIa9bSMrwDB8aJyiBX/9tg==" spinCount="100000" sheet="1" objects="1" scenarios="1"/>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Cover Page</vt:lpstr>
      <vt:lpstr>Rules &amp; Information</vt:lpstr>
      <vt:lpstr>Premium Eff Savings Calc</vt:lpstr>
      <vt:lpstr>Prem vs exist eff table</vt:lpstr>
      <vt:lpstr>EC Motors</vt:lpstr>
      <vt:lpstr>VFD &amp; VSD</vt:lpstr>
      <vt:lpstr>VFD Savings Calc</vt:lpstr>
      <vt:lpstr>Frac Prem Eff Save Calc</vt:lpstr>
      <vt:lpstr>Standard eff Reference</vt:lpstr>
      <vt:lpstr>TRM</vt:lpstr>
      <vt:lpstr>Application</vt:lpstr>
      <vt:lpstr>DC</vt:lpstr>
      <vt:lpstr>'Cover Page'!Print_Area</vt:lpstr>
      <vt:lpstr>'EC Motors'!Print_Area</vt:lpstr>
      <vt:lpstr>'Frac Prem Eff Save Calc'!Print_Area</vt:lpstr>
      <vt:lpstr>'Premium Eff Savings Calc'!Print_Area</vt:lpstr>
      <vt:lpstr>'Rules &amp; Information'!Print_Area</vt:lpstr>
      <vt:lpstr>'VFD &amp; VSD'!Print_Area</vt:lpstr>
      <vt:lpstr>'VFD Savings Calc'!Print_Area</vt:lpstr>
    </vt:vector>
  </TitlesOfParts>
  <Company>Great River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knelson1 - ITKNELSONM2</dc:creator>
  <cp:lastModifiedBy>Susan Larson</cp:lastModifiedBy>
  <cp:lastPrinted>2017-12-08T16:48:17Z</cp:lastPrinted>
  <dcterms:created xsi:type="dcterms:W3CDTF">2008-12-29T20:57:42Z</dcterms:created>
  <dcterms:modified xsi:type="dcterms:W3CDTF">2018-01-08T16:30:34Z</dcterms:modified>
</cp:coreProperties>
</file>