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G:\MVEC Internal\C &amp; I Rebates\"/>
    </mc:Choice>
  </mc:AlternateContent>
  <bookViews>
    <workbookView xWindow="0" yWindow="0" windowWidth="21765" windowHeight="11745" tabRatio="908"/>
  </bookViews>
  <sheets>
    <sheet name="Cover Page" sheetId="18" r:id="rId1"/>
    <sheet name="Rules &amp; Info" sheetId="3" r:id="rId2"/>
    <sheet name="Dairy Free Heater" sheetId="4" r:id="rId3"/>
    <sheet name="Dairy Plate" sheetId="6" r:id="rId4"/>
    <sheet name="Irr VFD" sheetId="10" r:id="rId5"/>
    <sheet name="Robo Milking" sheetId="12" r:id="rId6"/>
    <sheet name="Ventilation" sheetId="19" r:id="rId7"/>
  </sheets>
  <externalReferences>
    <externalReference r:id="rId8"/>
  </externalReferences>
  <definedNames>
    <definedName name="_xlnm.Print_Area" localSheetId="0">'Cover Page'!$A$1:$J$46</definedName>
    <definedName name="_xlnm.Print_Area" localSheetId="2">'Dairy Free Heater'!$A$1:$J$53</definedName>
    <definedName name="_xlnm.Print_Area" localSheetId="3">'Dairy Plate'!$A$1:$J$52</definedName>
    <definedName name="_xlnm.Print_Area" localSheetId="4">'Irr VFD'!$A$1:$J$52</definedName>
    <definedName name="_xlnm.Print_Area" localSheetId="5">'Robo Milking'!$A$1:$I$52</definedName>
    <definedName name="_xlnm.Print_Area" localSheetId="1">'Rules &amp; Info'!$A$1:$J$48</definedName>
    <definedName name="_xlnm.Print_Area" localSheetId="6">Ventilation!$A$1:$J$50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9" l="1"/>
  <c r="I20" i="19"/>
  <c r="I19" i="19"/>
  <c r="I15" i="19"/>
  <c r="I14" i="19"/>
  <c r="I13" i="19"/>
  <c r="J9" i="19"/>
  <c r="I8" i="19"/>
  <c r="I7" i="19"/>
  <c r="I6" i="19"/>
  <c r="A1" i="19"/>
  <c r="I22" i="19" l="1"/>
  <c r="D26" i="19" s="1"/>
  <c r="E26" i="19" s="1"/>
  <c r="B21" i="12" l="1"/>
  <c r="C21" i="12" s="1"/>
  <c r="C24" i="10" l="1"/>
  <c r="D24" i="10" s="1"/>
  <c r="D17" i="10"/>
  <c r="D18" i="10" s="1"/>
  <c r="D16" i="10"/>
  <c r="I15" i="6" l="1"/>
  <c r="I13" i="6" s="1"/>
  <c r="B27" i="6" s="1"/>
  <c r="H27" i="6" s="1"/>
  <c r="E15" i="6"/>
  <c r="J14" i="6" s="1"/>
  <c r="J15" i="6" s="1"/>
  <c r="I12" i="6" s="1"/>
  <c r="I14" i="6"/>
  <c r="B26" i="6" l="1"/>
  <c r="H26" i="6" s="1"/>
  <c r="B23" i="6"/>
  <c r="H23" i="6" s="1"/>
  <c r="J13" i="6"/>
  <c r="D34" i="6"/>
  <c r="E34" i="6" s="1"/>
  <c r="B22" i="6"/>
  <c r="H22" i="6" s="1"/>
  <c r="E36" i="6" l="1"/>
  <c r="E35" i="6"/>
  <c r="H29" i="6"/>
  <c r="E37" i="6" s="1"/>
  <c r="I11" i="4" l="1"/>
  <c r="I12" i="4" s="1"/>
  <c r="I14" i="4"/>
  <c r="I15" i="4" s="1"/>
  <c r="I16" i="4" s="1"/>
  <c r="I17" i="4" s="1"/>
  <c r="F19" i="4" l="1"/>
  <c r="I13" i="4"/>
  <c r="I19" i="4"/>
  <c r="I20" i="4"/>
  <c r="F28" i="4" s="1"/>
  <c r="F26" i="4" l="1"/>
  <c r="B36" i="4"/>
  <c r="H36" i="4" s="1"/>
  <c r="D45" i="4"/>
  <c r="E45" i="4" s="1"/>
  <c r="E47" i="4" s="1"/>
  <c r="B37" i="4"/>
  <c r="H37" i="4" s="1"/>
  <c r="E46" i="4" l="1"/>
  <c r="H39" i="4"/>
  <c r="E48" i="4" s="1"/>
</calcChain>
</file>

<file path=xl/sharedStrings.xml><?xml version="1.0" encoding="utf-8"?>
<sst xmlns="http://schemas.openxmlformats.org/spreadsheetml/2006/main" count="188" uniqueCount="148">
  <si>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</si>
  <si>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</si>
  <si>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</si>
  <si>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</si>
  <si>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</si>
  <si>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</si>
  <si>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</si>
  <si>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</si>
  <si>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</si>
  <si>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</si>
  <si>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Account Number</t>
  </si>
  <si>
    <t>Member Signature</t>
  </si>
  <si>
    <t>Date</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</si>
  <si>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</si>
  <si>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</si>
  <si>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Agricultural Programs</t>
  </si>
  <si>
    <t>Rebate Application</t>
  </si>
  <si>
    <t>SPB &gt; 1 year</t>
  </si>
  <si>
    <t>Simple Payback (years)</t>
  </si>
  <si>
    <t>Project Cost After Rebate</t>
  </si>
  <si>
    <t>Benefit Cost Ratio</t>
  </si>
  <si>
    <t>Rebate</t>
  </si>
  <si>
    <t>Project Cost</t>
  </si>
  <si>
    <t>Rebate Information</t>
  </si>
  <si>
    <t>Annual Cost Savings</t>
  </si>
  <si>
    <t>kWh Cost Savings</t>
  </si>
  <si>
    <t>Months</t>
  </si>
  <si>
    <t>$/kWh</t>
  </si>
  <si>
    <t>kWh Savings</t>
  </si>
  <si>
    <t>*check with your cooperative representative for seasonal or tiered rate structures</t>
  </si>
  <si>
    <t>Cost Savings Information</t>
  </si>
  <si>
    <t>Annual Energy Savings</t>
  </si>
  <si>
    <t>New System Energy Usage (kWh)</t>
  </si>
  <si>
    <t>Free heater efficiency</t>
  </si>
  <si>
    <t>New System Information</t>
  </si>
  <si>
    <t>dly kWh svd</t>
  </si>
  <si>
    <t>dly BTU svd</t>
  </si>
  <si>
    <t>Old System Energy Usage (kWh)</t>
  </si>
  <si>
    <t>G preH use</t>
  </si>
  <si>
    <t>Water heater gallons</t>
  </si>
  <si>
    <t>G preH avail</t>
  </si>
  <si>
    <t>Water heater kW</t>
  </si>
  <si>
    <t>BTU recov</t>
  </si>
  <si>
    <t>Energy Factory (EF) electric water heater</t>
  </si>
  <si>
    <t>BTU Avail</t>
  </si>
  <si>
    <t>Lbs milk/day</t>
  </si>
  <si>
    <t>Annual kWh</t>
  </si>
  <si>
    <t>Well water Temp (⁰F)</t>
  </si>
  <si>
    <t>Daily kWhs</t>
  </si>
  <si>
    <r>
      <t>Electric water heater Temp (</t>
    </r>
    <r>
      <rPr>
        <sz val="10"/>
        <color rgb="FFC00000"/>
        <rFont val="Calibri"/>
        <family val="2"/>
      </rPr>
      <t>⁰</t>
    </r>
    <r>
      <rPr>
        <sz val="10"/>
        <color rgb="FFC00000"/>
        <rFont val="Arial"/>
        <family val="2"/>
      </rPr>
      <t>F)</t>
    </r>
  </si>
  <si>
    <t>Daily BTUs</t>
  </si>
  <si>
    <t>Cows milked/day</t>
  </si>
  <si>
    <t>Old System Information</t>
  </si>
  <si>
    <t>Equipment &amp; Rebate Information</t>
  </si>
  <si>
    <t>Dairy Free Heater</t>
  </si>
  <si>
    <t>4. The cooperative reserves the right to conduct random inspections of installations.</t>
  </si>
  <si>
    <t>3. Rebates must be applied for within 12 months of invoice date.</t>
  </si>
  <si>
    <t>1. Evaluation must be complete before funds will be issued for the rebate.</t>
  </si>
  <si>
    <t>Additional Program Rules</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</si>
  <si>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</si>
  <si>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Warranty Information</t>
  </si>
  <si>
    <t>Rules &amp; Information</t>
  </si>
  <si>
    <t>Dairy Plate Cooler</t>
  </si>
  <si>
    <t>Equipment &amp; Rebate Info</t>
  </si>
  <si>
    <t>System Information</t>
  </si>
  <si>
    <t># Cows milked/day</t>
  </si>
  <si>
    <t>Annual Savings</t>
  </si>
  <si>
    <t>Lbs. milked/cow/day</t>
  </si>
  <si>
    <t xml:space="preserve">kW </t>
  </si>
  <si>
    <t>Well water Temp (F)*</t>
  </si>
  <si>
    <t>milk temp</t>
  </si>
  <si>
    <t xml:space="preserve">kWh </t>
  </si>
  <si>
    <t>Milking hr/day</t>
  </si>
  <si>
    <t>w/o plate cooler</t>
  </si>
  <si>
    <t>Compressor HP</t>
  </si>
  <si>
    <t>Compressor kW</t>
  </si>
  <si>
    <t>w/ plate cooler</t>
  </si>
  <si>
    <t>*average 47°F can be used if temperature unknown</t>
  </si>
  <si>
    <t>kW Savings</t>
  </si>
  <si>
    <t>$/kW*</t>
  </si>
  <si>
    <t>kW Cost Savings</t>
  </si>
  <si>
    <t>$/kWh*</t>
  </si>
  <si>
    <t>Irrigator VFD</t>
  </si>
  <si>
    <t>Irrigator Information</t>
  </si>
  <si>
    <t>Motor HP</t>
  </si>
  <si>
    <t>Annual Hours of Operation*</t>
  </si>
  <si>
    <t>*typically 600-900 hrs/year</t>
  </si>
  <si>
    <t>Annual Energy w/o VFD (kWh)</t>
  </si>
  <si>
    <t>Annual Energy with VFD (kWh)</t>
  </si>
  <si>
    <t>Annual Savings (kWh)</t>
  </si>
  <si>
    <t>$10 per Horse Power</t>
  </si>
  <si>
    <t>Robotic Milking</t>
  </si>
  <si>
    <t>Robotic Milking Parlor Information</t>
  </si>
  <si>
    <t>Number of Cows</t>
  </si>
  <si>
    <t>Number of Stalls</t>
  </si>
  <si>
    <t>Manufacturer</t>
  </si>
  <si>
    <t>Model</t>
  </si>
  <si>
    <t>Agricultural Program</t>
  </si>
  <si>
    <t>Recipient Name</t>
  </si>
  <si>
    <t>Mailing Address</t>
  </si>
  <si>
    <t>5. Project must comply with all program specific rules and qualifications.</t>
  </si>
  <si>
    <t>Rebate applications due no later than November 16, 2018.</t>
  </si>
  <si>
    <t>Exhaust Fans $15/each</t>
  </si>
  <si>
    <t>Fan Size (in.)</t>
  </si>
  <si>
    <t>min CFM/watt req.</t>
  </si>
  <si>
    <t>Actual CFM/watt</t>
  </si>
  <si>
    <t>quantity</t>
  </si>
  <si>
    <t>*Actual CFM/watt &gt; minimum CFM/watt (found on "Rules &amp; Information" tab)</t>
  </si>
  <si>
    <t>Circulation Fans $25/ea</t>
  </si>
  <si>
    <t>High Volume, Low Speed (HVLS) Fans $400/each</t>
  </si>
  <si>
    <t>Old fan size (in)</t>
  </si>
  <si>
    <t>old quantity</t>
  </si>
  <si>
    <t>HVLS fan size</t>
  </si>
  <si>
    <t>new quantity</t>
  </si>
  <si>
    <t>Minimum Efficiencies</t>
  </si>
  <si>
    <t>Exhaust</t>
  </si>
  <si>
    <t>CFM/watt</t>
  </si>
  <si>
    <t>Circulation</t>
  </si>
  <si>
    <t>`</t>
  </si>
  <si>
    <t>HVLS</t>
  </si>
  <si>
    <t>16-23 in.</t>
  </si>
  <si>
    <t>24-35 in.</t>
  </si>
  <si>
    <t>HVLS fans should be fewer in quantity than the old fans</t>
  </si>
  <si>
    <t>36-47 in.</t>
  </si>
  <si>
    <t>48-64 in.</t>
  </si>
  <si>
    <t>48-51 in.</t>
  </si>
  <si>
    <t>panel, box, and cage fans</t>
  </si>
  <si>
    <t>52-59 in</t>
  </si>
  <si>
    <t>static pressure 0.10</t>
  </si>
  <si>
    <t>60-72 in.</t>
  </si>
  <si>
    <t>Through the wall &amp; tunnel ventilation</t>
  </si>
  <si>
    <t>Dairy plate coolers reduce milk temperature before sending the milk to the bulk tank. This saves energy by reducing the cooling load in the bulk tank. The milk is run through one side of the heat exchanger while cool (well) water passes through the other side of the heat exchanger and absorbs the heat from the fresh milk. Additional benefits include better qualify milk from reduced bacteria growth due to the faster cooling process.</t>
  </si>
  <si>
    <t xml:space="preserve">Installing a Variable Frequency Drive (VFD) allows the pump to speed up or slow down to provide uniform application of water and maintain correct pressures throughout the irrigation system. Typically a VFD will be most beneficial for a system that has end guns or swing arms, precision application packages, or one pump supplying water to multiple irrigation systems. </t>
  </si>
  <si>
    <t xml:space="preserve">The Robotic Milking Program provides a rebate for dairies that install automated single stall milking unit(s). The milking process at the dairy site will use fully automated robotic milking station(s) in place of conventional systems. The program is based on a typical 100 head dairy but can be adjusted to meet the needs of any dairy on a 1-20 head interval basis up to 400 cows. Dairies over 400 cows will be evaluated under the context of the existing program but on a case by case custom basis. </t>
  </si>
  <si>
    <r>
      <rPr>
        <u/>
        <sz val="8"/>
        <color rgb="FFC00000"/>
        <rFont val="Arial"/>
        <family val="2"/>
      </rPr>
      <t>High-Volume, Low-Speed (HVLS)</t>
    </r>
    <r>
      <rPr>
        <sz val="8"/>
        <rFont val="Arial"/>
        <family val="2"/>
      </rPr>
      <t xml:space="preserve"> - these fans move large volumes of air over a large area. They are available in a range of sizes, typically from starting around four feet and ranging up to 24 feet in diameter. Energy savings is achieved through use of fewer fans to move the same CFM with a more efficient design. </t>
    </r>
  </si>
  <si>
    <r>
      <rPr>
        <u/>
        <sz val="8"/>
        <color rgb="FFC00000"/>
        <rFont val="Arial"/>
        <family val="2"/>
      </rPr>
      <t>Circulation Fans</t>
    </r>
    <r>
      <rPr>
        <sz val="8"/>
        <rFont val="Arial"/>
        <family val="2"/>
      </rPr>
      <t xml:space="preserve"> - generally used to regulate airflow and temperature. As the diameter of fan increases, so should the efficiency. These fans work best in free stall barns with two, four, or six rows and are generally located in 30-40 foot intervals over the feed alley and free stall area. </t>
    </r>
  </si>
  <si>
    <r>
      <t>Gallons of hot water used per day</t>
    </r>
    <r>
      <rPr>
        <sz val="8"/>
        <color rgb="FFC00000"/>
        <rFont val="Arial"/>
        <family val="2"/>
      </rPr>
      <t xml:space="preserve"> (avg 1-3 gals/cow/day)</t>
    </r>
  </si>
  <si>
    <t>6. The member is responsible for checking with the cooperative to determine funding availability and to verify program parameters.</t>
  </si>
  <si>
    <t xml:space="preserve">Dairy free heaters, also referred to as refrigeration heat recovery, can be one of the fastest paybacks on a dairy farm. The free heater recovers waste heat from the cooling compressors and uses it to preheat water generally used for sanitation. Free heaters reduce the cost of heating hot water and can improve efficiency of the refrigeration system, thus saving energy and costs. </t>
  </si>
  <si>
    <t>Minnesota Valley Electric Co-op</t>
  </si>
  <si>
    <t>125 MN Valley Electric Dr</t>
  </si>
  <si>
    <t>Jordan, MN 55352</t>
  </si>
  <si>
    <t>www.mvec.net/business</t>
  </si>
  <si>
    <t>800.282.6832</t>
  </si>
  <si>
    <r>
      <rPr>
        <u/>
        <sz val="7"/>
        <color rgb="FFC00000"/>
        <rFont val="Arial"/>
        <family val="2"/>
      </rPr>
      <t>Exhaust Fans</t>
    </r>
    <r>
      <rPr>
        <sz val="7"/>
        <rFont val="Arial"/>
        <family val="2"/>
      </rPr>
      <t xml:space="preserve"> - generally used for ventilation. To achieve </t>
    </r>
    <r>
      <rPr>
        <i/>
        <sz val="7"/>
        <rFont val="Arial"/>
        <family val="2"/>
      </rPr>
      <t>cross ventilation</t>
    </r>
    <r>
      <rPr>
        <sz val="7"/>
        <rFont val="Arial"/>
        <family val="2"/>
      </rPr>
      <t xml:space="preserve">, fans are installed on one wall to pull air from one side of the barn to the other. Exhaust fans also can be designed for </t>
    </r>
    <r>
      <rPr>
        <i/>
        <sz val="7"/>
        <rFont val="Arial"/>
        <family val="2"/>
      </rPr>
      <t xml:space="preserve">tunnel ventilation </t>
    </r>
    <r>
      <rPr>
        <sz val="7"/>
        <rFont val="Arial"/>
        <family val="2"/>
      </rPr>
      <t xml:space="preserve">where fans are installed on one end of the barn and move air across to the rest of the barn. generally thermostatically controlled to turn on banks of fans when the temperature hits the set point. Exhaust fans should be installed away from prevailing winds. Similar with circulation fans, when exhaust fan diameter increases, efficiency should also increase. </t>
    </r>
  </si>
  <si>
    <r>
      <t>2. Members and vendors must submit</t>
    </r>
    <r>
      <rPr>
        <u/>
        <sz val="9"/>
        <color rgb="FF000000"/>
        <rFont val="Arial"/>
        <family val="2"/>
      </rPr>
      <t xml:space="preserve"> itemized equipment invoices</t>
    </r>
    <r>
      <rPr>
        <sz val="9"/>
        <color rgb="FF000000"/>
        <rFont val="Arial"/>
        <family val="2"/>
      </rPr>
      <t xml:space="preserve">, along with </t>
    </r>
    <r>
      <rPr>
        <u/>
        <sz val="9"/>
        <color rgb="FF000000"/>
        <rFont val="Arial"/>
        <family val="2"/>
      </rPr>
      <t>rebate application</t>
    </r>
    <r>
      <rPr>
        <sz val="9"/>
        <color rgb="FF000000"/>
        <rFont val="Arial"/>
        <family val="2"/>
      </rPr>
      <t xml:space="preserve"> and </t>
    </r>
    <r>
      <rPr>
        <u/>
        <sz val="9"/>
        <color rgb="FF000000"/>
        <rFont val="Arial"/>
        <family val="2"/>
      </rPr>
      <t>worksheet</t>
    </r>
    <r>
      <rPr>
        <sz val="9"/>
        <color rgb="FF000000"/>
        <rFont val="Arial"/>
        <family val="2"/>
      </rPr>
      <t xml:space="preserve">, to  the cooperative.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 </t>
    </r>
  </si>
  <si>
    <t>The maximum rebate shall be up to 50% of project cost, not to exceed $5,000.</t>
  </si>
  <si>
    <t>952.492.2313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</si>
</sst>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0.00"/>
    <numFmt numFmtId="166" formatCode="0.0%"/>
    <numFmt numFmtId="167" formatCode="&quot;$&quot;#,##0"/>
  </numFmts>
  <fonts count="37">
    <font>
      <sz val="11"/>
      <color theme="1"/>
      <name val="Calibri"/>
      <family val="2"/>
      <scheme val="minor"/>
    </font>
    <font>
      <b/>
      <sz val="24"/>
      <color rgb="FFC00000"/>
      <name val="Arial"/>
      <family val="2"/>
    </font>
    <font>
      <sz val="16"/>
      <color rgb="FFC00000"/>
      <name val="Arial"/>
      <family val="2"/>
    </font>
    <font>
      <sz val="10"/>
      <color rgb="FF000000"/>
      <name val="Geneva"/>
    </font>
    <font>
      <sz val="10"/>
      <name val="Arial"/>
      <family val="2"/>
    </font>
    <font>
      <sz val="10"/>
      <color rgb="FFC00000"/>
      <name val="Arial"/>
      <family val="2"/>
    </font>
    <font>
      <b/>
      <sz val="10"/>
      <name val="Arial"/>
      <family val="2"/>
    </font>
    <font>
      <b/>
      <sz val="10"/>
      <color theme="0"/>
      <name val="Arial"/>
      <family val="2"/>
    </font>
    <font>
      <b/>
      <sz val="10"/>
      <color rgb="FFC00000"/>
      <name val="Arial"/>
      <family val="2"/>
    </font>
    <font>
      <sz val="10"/>
      <color theme="1"/>
      <name val="Arial"/>
      <family val="2"/>
    </font>
    <font>
      <sz val="10"/>
      <color theme="0"/>
      <name val="Arial"/>
      <family val="2"/>
    </font>
    <font>
      <sz val="10"/>
      <color rgb="FFC00000"/>
      <name val="Calibri"/>
      <family val="2"/>
    </font>
    <font>
      <sz val="5"/>
      <name val="Arial"/>
      <family val="2"/>
    </font>
    <font>
      <sz val="8"/>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sz val="12"/>
      <color rgb="FF000000"/>
      <name val="Arial"/>
      <family val="2"/>
    </font>
    <font>
      <sz val="10"/>
      <color rgb="FF000000"/>
      <name val="Arial"/>
      <family val="2"/>
    </font>
    <font>
      <sz val="11"/>
      <color theme="1"/>
      <name val="Calibri"/>
      <family val="2"/>
      <scheme val="minor"/>
    </font>
    <font>
      <b/>
      <sz val="10"/>
      <color rgb="FF000000"/>
      <name val="Arial"/>
      <family val="2"/>
    </font>
    <font>
      <sz val="8"/>
      <color rgb="FFC00000"/>
      <name val="Arial"/>
      <family val="2"/>
    </font>
    <font>
      <u/>
      <sz val="8"/>
      <color rgb="FFC00000"/>
      <name val="Arial"/>
      <family val="2"/>
    </font>
    <font>
      <u/>
      <sz val="11"/>
      <color theme="10"/>
      <name val="Calibri"/>
      <family val="2"/>
      <scheme val="minor"/>
    </font>
    <font>
      <u/>
      <sz val="7"/>
      <color rgb="FFC00000"/>
      <name val="Arial"/>
      <family val="2"/>
    </font>
    <font>
      <sz val="7"/>
      <name val="Arial"/>
      <family val="2"/>
    </font>
    <font>
      <i/>
      <sz val="7"/>
      <name val="Arial"/>
      <family val="2"/>
    </font>
    <font>
      <u/>
      <sz val="9"/>
      <color rgb="FF000000"/>
      <name val="Arial"/>
      <family val="2"/>
    </font>
    <font>
      <sz val="9"/>
      <name val="Arial"/>
      <family val="2"/>
    </font>
  </fonts>
  <fills count="6">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5">
    <xf numFmtId="0" fontId="0" fillId="0" borderId="0"/>
    <xf numFmtId="0" fontId="4" fillId="0" borderId="0"/>
    <xf numFmtId="0" fontId="4" fillId="0" borderId="0"/>
    <xf numFmtId="0" fontId="27" fillId="0" borderId="0"/>
    <xf numFmtId="0" fontId="31" fillId="0" borderId="0" applyNumberFormat="0" applyFill="0" applyBorder="0" applyAlignment="0" applyProtection="0"/>
  </cellStyleXfs>
  <cellXfs count="206">
    <xf numFmtId="0" fontId="0" fillId="0" borderId="0" xfId="0"/>
    <xf numFmtId="0" fontId="4" fillId="0" borderId="0" xfId="1"/>
    <xf numFmtId="0" fontId="4" fillId="3" borderId="0" xfId="1" applyFill="1"/>
    <xf numFmtId="0" fontId="4" fillId="0" borderId="0" xfId="1" applyProtection="1">
      <protection hidden="1"/>
    </xf>
    <xf numFmtId="0" fontId="4" fillId="0" borderId="0" xfId="1" applyFont="1" applyProtection="1">
      <protection hidden="1"/>
    </xf>
    <xf numFmtId="0" fontId="5" fillId="0" borderId="0" xfId="1" applyFont="1" applyProtection="1">
      <protection hidden="1"/>
    </xf>
    <xf numFmtId="0" fontId="7" fillId="0" borderId="0" xfId="1" applyFont="1" applyProtection="1">
      <protection hidden="1"/>
    </xf>
    <xf numFmtId="0" fontId="6" fillId="0" borderId="0" xfId="1" applyFont="1" applyProtection="1">
      <protection hidden="1"/>
    </xf>
    <xf numFmtId="0" fontId="8" fillId="0" borderId="0" xfId="1" applyFont="1" applyProtection="1">
      <protection hidden="1"/>
    </xf>
    <xf numFmtId="165" fontId="4" fillId="0" borderId="4" xfId="1" applyNumberFormat="1" applyBorder="1" applyProtection="1">
      <protection locked="0" hidden="1"/>
    </xf>
    <xf numFmtId="0" fontId="7" fillId="2" borderId="0" xfId="1" applyFont="1" applyFill="1" applyProtection="1">
      <protection hidden="1"/>
    </xf>
    <xf numFmtId="0" fontId="4" fillId="0" borderId="4" xfId="1" applyBorder="1" applyProtection="1">
      <protection locked="0" hidden="1"/>
    </xf>
    <xf numFmtId="3" fontId="4" fillId="0" borderId="0" xfId="1" applyNumberFormat="1" applyProtection="1">
      <protection hidden="1"/>
    </xf>
    <xf numFmtId="0" fontId="10" fillId="0" borderId="0" xfId="1" applyFont="1" applyProtection="1">
      <protection hidden="1"/>
    </xf>
    <xf numFmtId="3" fontId="4" fillId="0" borderId="0" xfId="1" applyNumberFormat="1" applyBorder="1" applyProtection="1">
      <protection hidden="1"/>
    </xf>
    <xf numFmtId="0" fontId="5" fillId="0" borderId="0" xfId="1" applyFont="1" applyFill="1" applyProtection="1">
      <protection hidden="1"/>
    </xf>
    <xf numFmtId="0" fontId="2" fillId="0" borderId="0" xfId="1" applyFont="1" applyProtection="1">
      <protection hidden="1"/>
    </xf>
    <xf numFmtId="0" fontId="1" fillId="0" borderId="0" xfId="1" applyFont="1" applyProtection="1">
      <protection hidden="1"/>
    </xf>
    <xf numFmtId="0" fontId="4" fillId="0" borderId="0" xfId="1" applyFont="1"/>
    <xf numFmtId="0" fontId="7" fillId="2" borderId="0" xfId="1" applyFont="1" applyFill="1"/>
    <xf numFmtId="0" fontId="2" fillId="0" borderId="0" xfId="1" applyFont="1"/>
    <xf numFmtId="0" fontId="1" fillId="0" borderId="0" xfId="1" applyFont="1"/>
    <xf numFmtId="0" fontId="4" fillId="0" borderId="0" xfId="2"/>
    <xf numFmtId="0" fontId="4" fillId="3" borderId="0" xfId="2" applyFill="1"/>
    <xf numFmtId="0" fontId="4" fillId="0" borderId="0" xfId="2" applyProtection="1">
      <protection hidden="1"/>
    </xf>
    <xf numFmtId="0" fontId="4" fillId="0" borderId="0" xfId="2" applyFont="1" applyProtection="1">
      <protection hidden="1"/>
    </xf>
    <xf numFmtId="164" fontId="4" fillId="0" borderId="4" xfId="2" applyNumberFormat="1" applyBorder="1" applyProtection="1">
      <protection hidden="1"/>
    </xf>
    <xf numFmtId="0" fontId="5" fillId="0" borderId="0" xfId="2" applyFont="1" applyProtection="1">
      <protection hidden="1"/>
    </xf>
    <xf numFmtId="165" fontId="4" fillId="0" borderId="4" xfId="2" applyNumberFormat="1" applyBorder="1" applyProtection="1">
      <protection hidden="1"/>
    </xf>
    <xf numFmtId="0" fontId="4" fillId="0" borderId="4" xfId="2" applyNumberFormat="1" applyBorder="1" applyProtection="1">
      <protection hidden="1"/>
    </xf>
    <xf numFmtId="165" fontId="6" fillId="0" borderId="4" xfId="2" applyNumberFormat="1" applyFont="1" applyBorder="1" applyProtection="1">
      <protection locked="0" hidden="1"/>
    </xf>
    <xf numFmtId="0" fontId="7" fillId="0" borderId="0" xfId="2" applyFont="1" applyProtection="1">
      <protection hidden="1"/>
    </xf>
    <xf numFmtId="0" fontId="6" fillId="0" borderId="0" xfId="2" applyFont="1" applyProtection="1">
      <protection hidden="1"/>
    </xf>
    <xf numFmtId="0" fontId="8" fillId="0" borderId="0" xfId="2" applyFont="1" applyProtection="1">
      <protection hidden="1"/>
    </xf>
    <xf numFmtId="165" fontId="4" fillId="0" borderId="4" xfId="2" applyNumberFormat="1" applyBorder="1" applyProtection="1">
      <protection locked="0" hidden="1"/>
    </xf>
    <xf numFmtId="0" fontId="7" fillId="2" borderId="0" xfId="2" applyFont="1" applyFill="1" applyProtection="1">
      <protection hidden="1"/>
    </xf>
    <xf numFmtId="165" fontId="5" fillId="0" borderId="0" xfId="2" applyNumberFormat="1" applyFont="1" applyProtection="1">
      <protection hidden="1"/>
    </xf>
    <xf numFmtId="165" fontId="4" fillId="0" borderId="0" xfId="2" applyNumberFormat="1" applyBorder="1" applyProtection="1">
      <protection hidden="1"/>
    </xf>
    <xf numFmtId="0" fontId="4" fillId="0" borderId="0" xfId="2" applyBorder="1" applyProtection="1">
      <protection hidden="1"/>
    </xf>
    <xf numFmtId="3" fontId="4" fillId="0" borderId="0" xfId="2" applyNumberFormat="1" applyBorder="1" applyAlignment="1" applyProtection="1">
      <alignment horizontal="center"/>
      <protection hidden="1"/>
    </xf>
    <xf numFmtId="0" fontId="4" fillId="0" borderId="4" xfId="2" applyBorder="1" applyProtection="1">
      <protection locked="0" hidden="1"/>
    </xf>
    <xf numFmtId="0" fontId="9" fillId="0" borderId="0" xfId="2" applyFont="1" applyProtection="1">
      <protection hidden="1"/>
    </xf>
    <xf numFmtId="9" fontId="4" fillId="0" borderId="4" xfId="2" applyNumberFormat="1" applyBorder="1" applyProtection="1">
      <protection locked="0" hidden="1"/>
    </xf>
    <xf numFmtId="4" fontId="10" fillId="0" borderId="0" xfId="2" applyNumberFormat="1" applyFont="1" applyProtection="1">
      <protection hidden="1"/>
    </xf>
    <xf numFmtId="0" fontId="10" fillId="0" borderId="0" xfId="2" applyFont="1" applyProtection="1">
      <protection hidden="1"/>
    </xf>
    <xf numFmtId="3" fontId="10" fillId="0" borderId="0" xfId="2" applyNumberFormat="1" applyFont="1" applyProtection="1">
      <protection hidden="1"/>
    </xf>
    <xf numFmtId="0" fontId="5" fillId="0" borderId="0" xfId="2" applyFont="1" applyFill="1" applyProtection="1">
      <protection hidden="1"/>
    </xf>
    <xf numFmtId="166" fontId="4" fillId="0" borderId="4" xfId="2" applyNumberFormat="1" applyBorder="1" applyProtection="1">
      <protection locked="0" hidden="1"/>
    </xf>
    <xf numFmtId="0" fontId="2" fillId="0" borderId="0" xfId="2" applyFont="1" applyProtection="1">
      <protection hidden="1"/>
    </xf>
    <xf numFmtId="0" fontId="1" fillId="0" borderId="0" xfId="2" applyFont="1" applyProtection="1">
      <protection hidden="1"/>
    </xf>
    <xf numFmtId="164" fontId="4" fillId="0" borderId="0" xfId="1" applyNumberFormat="1" applyBorder="1" applyProtection="1">
      <protection hidden="1"/>
    </xf>
    <xf numFmtId="0" fontId="12" fillId="0" borderId="0" xfId="1" applyFont="1" applyAlignment="1" applyProtection="1">
      <alignment vertical="top"/>
      <protection hidden="1"/>
    </xf>
    <xf numFmtId="0" fontId="13" fillId="0" borderId="0" xfId="1" applyFont="1" applyAlignment="1" applyProtection="1">
      <alignment vertical="top"/>
      <protection hidden="1"/>
    </xf>
    <xf numFmtId="164" fontId="4" fillId="0" borderId="0" xfId="1" applyNumberFormat="1" applyProtection="1">
      <protection hidden="1"/>
    </xf>
    <xf numFmtId="165" fontId="4" fillId="0" borderId="0" xfId="1" applyNumberFormat="1" applyFill="1" applyBorder="1" applyProtection="1">
      <protection hidden="1"/>
    </xf>
    <xf numFmtId="165" fontId="10" fillId="0" borderId="0" xfId="1" applyNumberFormat="1" applyFont="1" applyProtection="1">
      <protection hidden="1"/>
    </xf>
    <xf numFmtId="165" fontId="4" fillId="0" borderId="0" xfId="1" applyNumberFormat="1" applyProtection="1">
      <protection hidden="1"/>
    </xf>
    <xf numFmtId="165" fontId="8" fillId="0" borderId="4" xfId="1" applyNumberFormat="1" applyFont="1" applyFill="1" applyBorder="1" applyProtection="1">
      <protection locked="0" hidden="1"/>
    </xf>
    <xf numFmtId="0" fontId="4" fillId="0" borderId="4" xfId="1" applyNumberFormat="1" applyFont="1" applyFill="1" applyBorder="1" applyProtection="1">
      <protection hidden="1"/>
    </xf>
    <xf numFmtId="165" fontId="4" fillId="0" borderId="4" xfId="1" applyNumberFormat="1" applyFill="1" applyBorder="1" applyProtection="1">
      <protection hidden="1"/>
    </xf>
    <xf numFmtId="164" fontId="4" fillId="0" borderId="4" xfId="1" applyNumberFormat="1" applyFill="1" applyBorder="1" applyProtection="1">
      <protection hidden="1"/>
    </xf>
    <xf numFmtId="0" fontId="7" fillId="0" borderId="0" xfId="1" applyFont="1" applyFill="1" applyProtection="1">
      <protection hidden="1"/>
    </xf>
    <xf numFmtId="0" fontId="13" fillId="0" borderId="0" xfId="1" applyFont="1" applyProtection="1">
      <protection hidden="1"/>
    </xf>
    <xf numFmtId="0" fontId="7" fillId="2" borderId="0" xfId="1" applyFont="1" applyFill="1" applyBorder="1" applyProtection="1">
      <protection hidden="1"/>
    </xf>
    <xf numFmtId="0" fontId="7" fillId="0" borderId="0" xfId="1" applyFont="1" applyFill="1" applyBorder="1" applyProtection="1">
      <protection hidden="1"/>
    </xf>
    <xf numFmtId="0" fontId="4" fillId="0" borderId="4" xfId="1" applyBorder="1" applyAlignment="1" applyProtection="1">
      <protection locked="0" hidden="1"/>
    </xf>
    <xf numFmtId="0" fontId="7" fillId="2" borderId="0" xfId="1" applyFont="1" applyFill="1" applyAlignment="1" applyProtection="1">
      <alignment horizontal="left"/>
      <protection hidden="1"/>
    </xf>
    <xf numFmtId="0" fontId="7" fillId="2" borderId="0" xfId="1" applyFont="1" applyFill="1" applyAlignment="1" applyProtection="1">
      <alignment horizontal="left" wrapText="1"/>
      <protection hidden="1"/>
    </xf>
    <xf numFmtId="0" fontId="4" fillId="0" borderId="4" xfId="1" applyBorder="1" applyAlignment="1" applyProtection="1">
      <alignment wrapText="1"/>
      <protection locked="0" hidden="1"/>
    </xf>
    <xf numFmtId="0" fontId="10" fillId="0" borderId="0" xfId="1" applyFont="1" applyAlignment="1" applyProtection="1">
      <alignment horizontal="left" wrapText="1"/>
      <protection hidden="1"/>
    </xf>
    <xf numFmtId="0" fontId="4" fillId="0" borderId="0" xfId="1" applyBorder="1" applyAlignment="1" applyProtection="1">
      <alignment horizontal="center" wrapText="1"/>
      <protection hidden="1"/>
    </xf>
    <xf numFmtId="0" fontId="4" fillId="0" borderId="0" xfId="1" applyFill="1"/>
    <xf numFmtId="0" fontId="4" fillId="0" borderId="0" xfId="2" applyFill="1"/>
    <xf numFmtId="0" fontId="4" fillId="0" borderId="0" xfId="2" applyFont="1" applyFill="1" applyAlignment="1" applyProtection="1">
      <alignment vertical="center" wrapText="1"/>
      <protection hidden="1"/>
    </xf>
    <xf numFmtId="0" fontId="4" fillId="0" borderId="0" xfId="2" applyFont="1" applyAlignment="1" applyProtection="1">
      <protection hidden="1"/>
    </xf>
    <xf numFmtId="0" fontId="4" fillId="0" borderId="0" xfId="2" applyFill="1" applyAlignment="1">
      <alignment horizontal="right" wrapText="1"/>
    </xf>
    <xf numFmtId="0" fontId="25" fillId="0" borderId="0" xfId="1" applyFont="1"/>
    <xf numFmtId="0" fontId="4" fillId="0" borderId="0" xfId="2" applyFill="1" applyAlignment="1">
      <alignment horizontal="right" wrapText="1"/>
    </xf>
    <xf numFmtId="0" fontId="4" fillId="0" borderId="0" xfId="1" applyFont="1" applyAlignment="1" applyProtection="1">
      <alignment horizontal="left" wrapText="1"/>
      <protection hidden="1"/>
    </xf>
    <xf numFmtId="0" fontId="1" fillId="0" borderId="0" xfId="3" applyFont="1" applyBorder="1" applyProtection="1"/>
    <xf numFmtId="0" fontId="14" fillId="0" borderId="0" xfId="3" applyFont="1" applyBorder="1" applyProtection="1"/>
    <xf numFmtId="0" fontId="14" fillId="0" borderId="0" xfId="3" applyFont="1" applyFill="1"/>
    <xf numFmtId="0" fontId="27" fillId="3" borderId="0" xfId="3" applyFill="1"/>
    <xf numFmtId="0" fontId="2" fillId="0" borderId="0" xfId="3" applyFont="1" applyBorder="1" applyProtection="1"/>
    <xf numFmtId="0" fontId="15" fillId="2" borderId="0" xfId="3" applyFont="1" applyFill="1" applyBorder="1" applyProtection="1"/>
    <xf numFmtId="0" fontId="16" fillId="2" borderId="0" xfId="3" applyFont="1" applyFill="1" applyBorder="1" applyProtection="1"/>
    <xf numFmtId="0" fontId="17" fillId="0" borderId="0" xfId="3" applyFont="1" applyBorder="1" applyProtection="1"/>
    <xf numFmtId="0" fontId="18" fillId="0" borderId="0" xfId="3" applyFont="1" applyBorder="1" applyProtection="1"/>
    <xf numFmtId="0" fontId="14" fillId="0" borderId="1" xfId="3" applyFont="1" applyFill="1" applyBorder="1"/>
    <xf numFmtId="0" fontId="19" fillId="2" borderId="0" xfId="3" applyFont="1" applyFill="1" applyBorder="1" applyProtection="1"/>
    <xf numFmtId="0" fontId="21" fillId="0" borderId="0" xfId="3" applyFont="1" applyBorder="1" applyProtection="1"/>
    <xf numFmtId="0" fontId="22" fillId="0" borderId="0" xfId="3" applyFont="1" applyBorder="1" applyProtection="1"/>
    <xf numFmtId="0" fontId="14" fillId="0" borderId="0" xfId="3" applyFont="1" applyBorder="1" applyAlignment="1" applyProtection="1"/>
    <xf numFmtId="0" fontId="23" fillId="2" borderId="0" xfId="3" applyFont="1" applyFill="1" applyBorder="1" applyProtection="1"/>
    <xf numFmtId="0" fontId="23" fillId="2" borderId="0" xfId="3" applyFont="1" applyFill="1" applyBorder="1" applyAlignment="1" applyProtection="1"/>
    <xf numFmtId="0" fontId="24" fillId="0" borderId="0" xfId="3" applyFont="1" applyBorder="1" applyAlignment="1" applyProtection="1">
      <alignment vertical="center" wrapText="1"/>
    </xf>
    <xf numFmtId="0" fontId="15" fillId="0" borderId="0" xfId="3" applyFont="1" applyFill="1" applyBorder="1" applyProtection="1"/>
    <xf numFmtId="0" fontId="14" fillId="0" borderId="0" xfId="3" applyFont="1"/>
    <xf numFmtId="0" fontId="14" fillId="2" borderId="0" xfId="3" applyFont="1" applyFill="1" applyBorder="1" applyProtection="1"/>
    <xf numFmtId="0" fontId="14" fillId="0" borderId="0" xfId="3" applyFont="1" applyBorder="1" applyAlignment="1" applyProtection="1">
      <alignment horizontal="center" vertical="center"/>
      <protection locked="0" hidden="1"/>
    </xf>
    <xf numFmtId="0" fontId="14" fillId="0" borderId="0" xfId="3" applyFont="1" applyBorder="1" applyAlignment="1" applyProtection="1">
      <alignment horizontal="center" vertical="center" wrapText="1"/>
      <protection locked="0" hidden="1"/>
    </xf>
    <xf numFmtId="0" fontId="14" fillId="0" borderId="0" xfId="3" applyFont="1" applyFill="1" applyAlignment="1"/>
    <xf numFmtId="0" fontId="27" fillId="0" borderId="0" xfId="3"/>
    <xf numFmtId="0" fontId="4" fillId="2" borderId="0" xfId="1" applyFont="1" applyFill="1" applyProtection="1">
      <protection hidden="1"/>
    </xf>
    <xf numFmtId="0" fontId="13" fillId="0" borderId="0" xfId="1" applyFont="1" applyAlignment="1" applyProtection="1">
      <alignment vertical="center"/>
      <protection hidden="1"/>
    </xf>
    <xf numFmtId="0" fontId="4" fillId="0" borderId="0" xfId="1" applyFill="1" applyProtection="1">
      <protection hidden="1"/>
    </xf>
    <xf numFmtId="0" fontId="4" fillId="0" borderId="0" xfId="1" applyFont="1" applyBorder="1" applyAlignment="1" applyProtection="1">
      <alignment horizontal="center" wrapText="1"/>
      <protection hidden="1"/>
    </xf>
    <xf numFmtId="164" fontId="7" fillId="2" borderId="0" xfId="1" applyNumberFormat="1" applyFont="1" applyFill="1" applyBorder="1" applyProtection="1">
      <protection hidden="1"/>
    </xf>
    <xf numFmtId="0" fontId="6" fillId="0" borderId="4" xfId="1" applyFont="1" applyBorder="1" applyAlignment="1" applyProtection="1">
      <alignment horizontal="center" wrapText="1"/>
      <protection hidden="1"/>
    </xf>
    <xf numFmtId="0" fontId="6" fillId="0" borderId="0" xfId="1" applyFont="1" applyBorder="1" applyAlignment="1" applyProtection="1">
      <alignment horizontal="center" wrapText="1"/>
      <protection hidden="1"/>
    </xf>
    <xf numFmtId="0" fontId="13" fillId="0" borderId="0" xfId="1" applyFont="1" applyFill="1" applyAlignment="1" applyProtection="1">
      <alignment vertical="top"/>
      <protection hidden="1"/>
    </xf>
    <xf numFmtId="164" fontId="13" fillId="0" borderId="0" xfId="1" applyNumberFormat="1" applyFont="1" applyFill="1" applyBorder="1" applyProtection="1">
      <protection hidden="1"/>
    </xf>
    <xf numFmtId="164" fontId="4" fillId="0" borderId="0" xfId="1" applyNumberFormat="1" applyFill="1" applyBorder="1" applyProtection="1">
      <protection hidden="1"/>
    </xf>
    <xf numFmtId="0" fontId="4" fillId="3" borderId="0" xfId="1" applyFill="1" applyProtection="1">
      <protection hidden="1"/>
    </xf>
    <xf numFmtId="0" fontId="4" fillId="0" borderId="0" xfId="1" applyFont="1" applyFill="1" applyProtection="1">
      <protection hidden="1"/>
    </xf>
    <xf numFmtId="0" fontId="4" fillId="3" borderId="0" xfId="1" applyFont="1" applyFill="1" applyProtection="1">
      <protection hidden="1"/>
    </xf>
    <xf numFmtId="0" fontId="10" fillId="0" borderId="0" xfId="1" applyFont="1" applyFill="1" applyProtection="1">
      <protection hidden="1"/>
    </xf>
    <xf numFmtId="165" fontId="6" fillId="0" borderId="4" xfId="1" applyNumberFormat="1" applyFont="1" applyBorder="1" applyProtection="1">
      <protection hidden="1"/>
    </xf>
    <xf numFmtId="165" fontId="6" fillId="0" borderId="0" xfId="1" applyNumberFormat="1" applyFont="1" applyBorder="1" applyProtection="1">
      <protection hidden="1"/>
    </xf>
    <xf numFmtId="0" fontId="6" fillId="0" borderId="4" xfId="1" applyFont="1" applyBorder="1" applyProtection="1">
      <protection hidden="1"/>
    </xf>
    <xf numFmtId="0" fontId="4" fillId="0" borderId="4" xfId="1" applyFont="1" applyBorder="1" applyProtection="1">
      <protection hidden="1"/>
    </xf>
    <xf numFmtId="0" fontId="6" fillId="0" borderId="4" xfId="1" applyFont="1" applyFill="1" applyBorder="1" applyAlignment="1" applyProtection="1">
      <alignment horizontal="center"/>
      <protection hidden="1"/>
    </xf>
    <xf numFmtId="0" fontId="4" fillId="0" borderId="4" xfId="1" applyFill="1" applyBorder="1" applyAlignment="1" applyProtection="1">
      <alignment horizontal="center"/>
      <protection hidden="1"/>
    </xf>
    <xf numFmtId="0" fontId="4" fillId="0" borderId="4" xfId="1" applyFont="1" applyFill="1" applyBorder="1" applyAlignment="1" applyProtection="1">
      <alignment horizontal="center"/>
      <protection hidden="1"/>
    </xf>
    <xf numFmtId="3" fontId="8" fillId="0" borderId="4" xfId="2" applyNumberFormat="1" applyFont="1" applyBorder="1" applyProtection="1">
      <protection hidden="1"/>
    </xf>
    <xf numFmtId="3" fontId="4" fillId="0" borderId="4" xfId="2" applyNumberFormat="1" applyBorder="1" applyProtection="1">
      <protection hidden="1"/>
    </xf>
    <xf numFmtId="0" fontId="4" fillId="4" borderId="0" xfId="0" applyFont="1" applyFill="1" applyAlignment="1" applyProtection="1">
      <alignment horizontal="left" vertical="center" wrapText="1"/>
      <protection hidden="1"/>
    </xf>
    <xf numFmtId="0" fontId="26" fillId="3" borderId="0" xfId="0" applyFont="1" applyFill="1" applyAlignment="1" applyProtection="1">
      <alignment vertical="center" wrapText="1"/>
      <protection hidden="1"/>
    </xf>
    <xf numFmtId="0" fontId="4" fillId="0" borderId="0" xfId="0" applyFont="1" applyFill="1" applyAlignment="1" applyProtection="1">
      <alignment horizontal="left" wrapText="1"/>
    </xf>
    <xf numFmtId="0" fontId="13" fillId="0" borderId="0" xfId="0" applyFont="1" applyFill="1" applyAlignment="1" applyProtection="1">
      <alignment vertical="center" wrapText="1"/>
    </xf>
    <xf numFmtId="0" fontId="4" fillId="0" borderId="0" xfId="1" applyFont="1" applyBorder="1" applyAlignment="1" applyProtection="1">
      <alignment horizontal="left" vertical="center" wrapText="1"/>
      <protection hidden="1"/>
    </xf>
    <xf numFmtId="0" fontId="4" fillId="0" borderId="0" xfId="1" applyBorder="1" applyAlignment="1" applyProtection="1">
      <protection hidden="1"/>
    </xf>
    <xf numFmtId="0" fontId="7" fillId="2" borderId="0" xfId="1" applyFont="1" applyFill="1" applyBorder="1" applyAlignment="1" applyProtection="1">
      <alignment horizontal="center" wrapText="1"/>
      <protection hidden="1"/>
    </xf>
    <xf numFmtId="0" fontId="4" fillId="0" borderId="0" xfId="1" applyBorder="1" applyAlignment="1" applyProtection="1">
      <alignment wrapText="1"/>
      <protection hidden="1"/>
    </xf>
    <xf numFmtId="167" fontId="8" fillId="0" borderId="4" xfId="1" applyNumberFormat="1" applyFont="1" applyBorder="1" applyAlignment="1" applyProtection="1">
      <alignment horizontal="center" wrapText="1"/>
      <protection hidden="1"/>
    </xf>
    <xf numFmtId="167" fontId="8" fillId="0" borderId="4" xfId="1" applyNumberFormat="1" applyFont="1" applyBorder="1" applyProtection="1">
      <protection hidden="1"/>
    </xf>
    <xf numFmtId="0" fontId="4" fillId="0" borderId="4" xfId="1" applyFont="1" applyFill="1" applyBorder="1" applyAlignment="1" applyProtection="1">
      <alignment horizontal="center"/>
      <protection hidden="1"/>
    </xf>
    <xf numFmtId="0" fontId="4" fillId="0" borderId="4" xfId="1" applyFont="1" applyFill="1" applyBorder="1" applyAlignment="1" applyProtection="1">
      <alignment horizontal="center" vertical="center" wrapText="1"/>
      <protection hidden="1"/>
    </xf>
    <xf numFmtId="0" fontId="4" fillId="0" borderId="0" xfId="2" applyFont="1" applyFill="1"/>
    <xf numFmtId="0" fontId="10" fillId="0" borderId="0" xfId="2" applyFont="1" applyFill="1"/>
    <xf numFmtId="0" fontId="31" fillId="0" borderId="0" xfId="4" applyFill="1"/>
    <xf numFmtId="0" fontId="4" fillId="0" borderId="0" xfId="1" applyAlignment="1" applyProtection="1">
      <alignment horizontal="center"/>
      <protection hidden="1"/>
    </xf>
    <xf numFmtId="0" fontId="14" fillId="0" borderId="0" xfId="3" applyFont="1" applyAlignment="1">
      <alignment horizontal="right" wrapText="1"/>
    </xf>
    <xf numFmtId="0" fontId="24" fillId="0" borderId="0" xfId="3" applyFont="1" applyBorder="1" applyAlignment="1" applyProtection="1">
      <alignment horizontal="left" vertical="center" wrapText="1"/>
    </xf>
    <xf numFmtId="0" fontId="28" fillId="5" borderId="0" xfId="1" applyFont="1" applyFill="1" applyAlignment="1">
      <alignment horizontal="left"/>
    </xf>
    <xf numFmtId="0" fontId="14" fillId="0" borderId="0" xfId="3" applyFont="1" applyBorder="1" applyAlignment="1" applyProtection="1">
      <alignment horizontal="center" vertical="center"/>
      <protection locked="0" hidden="1"/>
    </xf>
    <xf numFmtId="0" fontId="14" fillId="0" borderId="1" xfId="3" applyFont="1" applyBorder="1" applyAlignment="1" applyProtection="1">
      <alignment horizontal="center" vertical="center"/>
      <protection locked="0" hidden="1"/>
    </xf>
    <xf numFmtId="0" fontId="14" fillId="0" borderId="0" xfId="3" applyFont="1" applyBorder="1" applyAlignment="1" applyProtection="1">
      <alignment horizontal="center" vertical="center" wrapText="1"/>
      <protection locked="0" hidden="1"/>
    </xf>
    <xf numFmtId="0" fontId="14" fillId="0" borderId="1" xfId="3" applyFont="1" applyBorder="1" applyAlignment="1" applyProtection="1">
      <alignment horizontal="center" vertical="center" wrapText="1"/>
      <protection locked="0" hidden="1"/>
    </xf>
    <xf numFmtId="0" fontId="14" fillId="0" borderId="0" xfId="3" applyFont="1" applyFill="1" applyAlignment="1">
      <alignment horizontal="right" wrapText="1"/>
    </xf>
    <xf numFmtId="0" fontId="14" fillId="0" borderId="2" xfId="3" applyFont="1" applyBorder="1" applyAlignment="1" applyProtection="1">
      <alignment horizontal="left" wrapText="1"/>
      <protection locked="0"/>
    </xf>
    <xf numFmtId="0" fontId="17" fillId="0" borderId="1" xfId="3" applyFont="1" applyBorder="1" applyAlignment="1" applyProtection="1">
      <alignment horizontal="left" wrapText="1"/>
      <protection locked="0"/>
    </xf>
    <xf numFmtId="0" fontId="17" fillId="0" borderId="2" xfId="3" applyFont="1" applyBorder="1" applyAlignment="1" applyProtection="1">
      <alignment horizontal="left" wrapText="1"/>
      <protection locked="0"/>
    </xf>
    <xf numFmtId="0" fontId="17" fillId="0" borderId="1" xfId="3" applyFont="1" applyBorder="1" applyAlignment="1" applyProtection="1">
      <alignment horizontal="left"/>
      <protection locked="0"/>
    </xf>
    <xf numFmtId="0" fontId="14" fillId="0" borderId="1" xfId="3" applyFont="1" applyBorder="1" applyAlignment="1" applyProtection="1">
      <alignment horizontal="left"/>
      <protection locked="0"/>
    </xf>
    <xf numFmtId="0" fontId="20" fillId="0" borderId="0" xfId="3" applyFont="1" applyBorder="1" applyAlignment="1" applyProtection="1">
      <alignment horizontal="left" vertical="center" wrapText="1" shrinkToFit="1"/>
    </xf>
    <xf numFmtId="0" fontId="14" fillId="0" borderId="1" xfId="3" applyFont="1" applyBorder="1" applyAlignment="1" applyProtection="1">
      <alignment horizontal="left" wrapText="1"/>
      <protection locked="0"/>
    </xf>
    <xf numFmtId="0" fontId="4" fillId="0" borderId="0" xfId="1" applyFont="1" applyAlignment="1">
      <alignment horizontal="right" vertical="center"/>
    </xf>
    <xf numFmtId="0" fontId="4" fillId="0" borderId="0" xfId="1" applyAlignment="1">
      <alignment horizontal="right" vertical="center"/>
    </xf>
    <xf numFmtId="0" fontId="26" fillId="0" borderId="0" xfId="1" applyFont="1" applyAlignment="1">
      <alignment horizontal="left" vertical="center"/>
    </xf>
    <xf numFmtId="0" fontId="26" fillId="0" borderId="0" xfId="0" applyFont="1" applyAlignment="1">
      <alignment horizontal="left" vertical="center" wrapText="1"/>
    </xf>
    <xf numFmtId="0" fontId="26" fillId="0" borderId="0" xfId="1" applyFont="1" applyAlignment="1">
      <alignment horizontal="left" vertical="center" wrapText="1"/>
    </xf>
    <xf numFmtId="0" fontId="20" fillId="0" borderId="0" xfId="1" applyFont="1" applyAlignment="1">
      <alignment horizontal="left" vertical="center" wrapText="1"/>
    </xf>
    <xf numFmtId="0" fontId="4" fillId="0" borderId="0" xfId="2" applyFill="1" applyAlignment="1">
      <alignment horizontal="right" wrapText="1"/>
    </xf>
    <xf numFmtId="0" fontId="4" fillId="0" borderId="3" xfId="2" applyFont="1" applyBorder="1" applyAlignment="1" applyProtection="1">
      <alignment horizontal="center"/>
      <protection hidden="1"/>
    </xf>
    <xf numFmtId="0" fontId="4" fillId="0" borderId="0" xfId="2" applyAlignment="1" applyProtection="1">
      <alignment horizontal="center"/>
      <protection hidden="1"/>
    </xf>
    <xf numFmtId="0" fontId="4" fillId="0" borderId="3" xfId="2" applyBorder="1" applyAlignment="1" applyProtection="1">
      <alignment horizontal="center" wrapText="1"/>
      <protection hidden="1"/>
    </xf>
    <xf numFmtId="0" fontId="4" fillId="0" borderId="0" xfId="2" applyAlignment="1" applyProtection="1">
      <alignment horizontal="center" wrapText="1"/>
      <protection hidden="1"/>
    </xf>
    <xf numFmtId="0" fontId="4" fillId="4" borderId="0" xfId="0" applyFont="1" applyFill="1" applyAlignment="1" applyProtection="1">
      <alignment horizontal="left" vertical="center" wrapText="1"/>
      <protection hidden="1"/>
    </xf>
    <xf numFmtId="0" fontId="4" fillId="0" borderId="0" xfId="1" applyFont="1" applyAlignment="1" applyProtection="1">
      <alignment horizontal="right" wrapText="1"/>
      <protection hidden="1"/>
    </xf>
    <xf numFmtId="0" fontId="4" fillId="0" borderId="0" xfId="1" applyAlignment="1" applyProtection="1">
      <alignment horizontal="right" wrapText="1"/>
      <protection hidden="1"/>
    </xf>
    <xf numFmtId="0" fontId="4" fillId="0" borderId="0" xfId="1" applyFont="1" applyAlignment="1" applyProtection="1">
      <alignment horizontal="center" vertical="center"/>
      <protection hidden="1"/>
    </xf>
    <xf numFmtId="0" fontId="4" fillId="0" borderId="0" xfId="1" applyFont="1" applyBorder="1" applyAlignment="1" applyProtection="1">
      <alignment horizontal="center" vertical="center"/>
      <protection hidden="1"/>
    </xf>
    <xf numFmtId="0" fontId="4" fillId="0" borderId="3" xfId="1" applyFont="1" applyBorder="1" applyAlignment="1" applyProtection="1">
      <alignment horizontal="center" wrapText="1"/>
      <protection hidden="1"/>
    </xf>
    <xf numFmtId="0" fontId="4" fillId="0" borderId="0" xfId="1" applyFont="1" applyAlignment="1" applyProtection="1">
      <alignment horizontal="center" wrapText="1"/>
      <protection hidden="1"/>
    </xf>
    <xf numFmtId="0" fontId="4" fillId="0" borderId="3" xfId="1" applyBorder="1" applyAlignment="1" applyProtection="1">
      <alignment horizontal="center" wrapText="1"/>
      <protection hidden="1"/>
    </xf>
    <xf numFmtId="0" fontId="4" fillId="0" borderId="0" xfId="1" applyAlignment="1" applyProtection="1">
      <alignment horizontal="center" wrapText="1"/>
      <protection hidden="1"/>
    </xf>
    <xf numFmtId="0" fontId="4" fillId="0" borderId="0" xfId="1" applyFont="1" applyAlignment="1" applyProtection="1">
      <alignment horizontal="right"/>
      <protection hidden="1"/>
    </xf>
    <xf numFmtId="0" fontId="4" fillId="0" borderId="0" xfId="1" applyAlignment="1" applyProtection="1">
      <alignment horizontal="right"/>
      <protection hidden="1"/>
    </xf>
    <xf numFmtId="0" fontId="26" fillId="0" borderId="0" xfId="0" applyFont="1" applyAlignment="1" applyProtection="1">
      <alignment horizontal="left" vertical="top" wrapText="1"/>
      <protection hidden="1"/>
    </xf>
    <xf numFmtId="0" fontId="26" fillId="0" borderId="0" xfId="0" applyFont="1" applyAlignment="1" applyProtection="1">
      <alignment horizontal="left" vertical="center" wrapText="1"/>
      <protection hidden="1"/>
    </xf>
    <xf numFmtId="0" fontId="4" fillId="0" borderId="0" xfId="1" applyFont="1" applyAlignment="1" applyProtection="1">
      <alignment horizontal="left" wrapText="1"/>
      <protection hidden="1"/>
    </xf>
    <xf numFmtId="0" fontId="4" fillId="0" borderId="1" xfId="1" applyBorder="1" applyAlignment="1" applyProtection="1">
      <alignment horizontal="left" wrapText="1"/>
      <protection locked="0" hidden="1"/>
    </xf>
    <xf numFmtId="0" fontId="4" fillId="0" borderId="2" xfId="1" applyBorder="1" applyAlignment="1" applyProtection="1">
      <alignment horizontal="left" wrapText="1"/>
      <protection locked="0" hidden="1"/>
    </xf>
    <xf numFmtId="0" fontId="6" fillId="0" borderId="0" xfId="1" applyFont="1" applyAlignment="1" applyProtection="1">
      <alignment horizontal="right" wrapText="1"/>
      <protection hidden="1"/>
    </xf>
    <xf numFmtId="0" fontId="6" fillId="0" borderId="8" xfId="1" applyFont="1" applyBorder="1" applyAlignment="1" applyProtection="1">
      <alignment horizontal="right" wrapText="1"/>
      <protection hidden="1"/>
    </xf>
    <xf numFmtId="0" fontId="36" fillId="0" borderId="0" xfId="1" applyFont="1" applyAlignment="1" applyProtection="1">
      <alignment horizontal="center" wrapText="1"/>
      <protection hidden="1"/>
    </xf>
    <xf numFmtId="0" fontId="8" fillId="0" borderId="4" xfId="1" applyFont="1" applyFill="1" applyBorder="1" applyAlignment="1" applyProtection="1">
      <alignment horizontal="center"/>
      <protection locked="0" hidden="1"/>
    </xf>
    <xf numFmtId="0" fontId="8" fillId="0" borderId="4" xfId="1" applyFont="1" applyBorder="1" applyAlignment="1" applyProtection="1">
      <alignment horizontal="center"/>
      <protection locked="0" hidden="1"/>
    </xf>
    <xf numFmtId="0" fontId="4" fillId="0" borderId="4" xfId="1" applyFont="1" applyBorder="1" applyAlignment="1" applyProtection="1">
      <alignment horizontal="center"/>
      <protection locked="0" hidden="1"/>
    </xf>
    <xf numFmtId="0" fontId="4" fillId="0" borderId="4" xfId="1" applyFont="1" applyFill="1" applyBorder="1" applyAlignment="1" applyProtection="1">
      <alignment horizontal="center"/>
      <protection hidden="1"/>
    </xf>
    <xf numFmtId="0" fontId="8" fillId="0" borderId="4" xfId="1" applyFont="1" applyFill="1" applyBorder="1" applyAlignment="1" applyProtection="1">
      <alignment horizontal="center"/>
      <protection hidden="1"/>
    </xf>
    <xf numFmtId="0" fontId="8" fillId="0" borderId="4" xfId="1" applyFont="1" applyBorder="1" applyAlignment="1" applyProtection="1">
      <alignment horizontal="center"/>
      <protection hidden="1"/>
    </xf>
    <xf numFmtId="0" fontId="7" fillId="2" borderId="0" xfId="1" applyFont="1" applyFill="1" applyAlignment="1" applyProtection="1">
      <alignment horizontal="left"/>
      <protection hidden="1"/>
    </xf>
    <xf numFmtId="0" fontId="8" fillId="0" borderId="5" xfId="1" applyFont="1" applyFill="1" applyBorder="1" applyAlignment="1" applyProtection="1">
      <alignment horizontal="center"/>
      <protection hidden="1"/>
    </xf>
    <xf numFmtId="0" fontId="8" fillId="0" borderId="6" xfId="1" applyFont="1" applyFill="1" applyBorder="1" applyAlignment="1" applyProtection="1">
      <alignment horizontal="center"/>
      <protection hidden="1"/>
    </xf>
    <xf numFmtId="0" fontId="10" fillId="0" borderId="7" xfId="1" applyFont="1" applyBorder="1" applyAlignment="1" applyProtection="1">
      <alignment horizontal="center"/>
      <protection hidden="1"/>
    </xf>
    <xf numFmtId="0" fontId="8" fillId="0" borderId="5" xfId="1" applyFont="1" applyFill="1" applyBorder="1" applyAlignment="1" applyProtection="1">
      <alignment horizontal="center"/>
      <protection locked="0" hidden="1"/>
    </xf>
    <xf numFmtId="0" fontId="4" fillId="0" borderId="6" xfId="1" applyFont="1" applyFill="1" applyBorder="1" applyAlignment="1" applyProtection="1">
      <alignment horizontal="center"/>
      <protection hidden="1"/>
    </xf>
    <xf numFmtId="0" fontId="4" fillId="0" borderId="0" xfId="1" applyAlignment="1" applyProtection="1">
      <alignment horizontal="center" vertical="top" wrapText="1"/>
      <protection hidden="1"/>
    </xf>
    <xf numFmtId="0" fontId="4" fillId="0" borderId="0" xfId="1" applyFont="1" applyBorder="1" applyAlignment="1" applyProtection="1">
      <alignment horizontal="left" vertical="center" wrapText="1"/>
      <protection hidden="1"/>
    </xf>
    <xf numFmtId="0" fontId="13" fillId="0" borderId="7" xfId="1" applyFont="1" applyBorder="1" applyAlignment="1" applyProtection="1">
      <alignment horizontal="left" vertical="top" wrapText="1"/>
      <protection hidden="1"/>
    </xf>
    <xf numFmtId="0" fontId="13" fillId="0" borderId="0" xfId="1" applyFont="1" applyAlignment="1" applyProtection="1">
      <alignment horizontal="left" vertical="top" wrapText="1"/>
      <protection hidden="1"/>
    </xf>
    <xf numFmtId="0" fontId="29" fillId="0" borderId="0" xfId="0" applyFont="1" applyFill="1" applyAlignment="1" applyProtection="1">
      <alignment horizontal="left" vertical="center" wrapText="1"/>
    </xf>
    <xf numFmtId="0" fontId="13" fillId="0" borderId="0" xfId="0" applyFont="1" applyFill="1" applyAlignment="1" applyProtection="1">
      <alignment horizontal="left" vertical="center" wrapText="1"/>
    </xf>
    <xf numFmtId="0" fontId="33" fillId="0" borderId="0" xfId="0" applyFont="1" applyFill="1" applyAlignment="1" applyProtection="1">
      <alignment horizontal="left" vertical="center" wrapText="1"/>
    </xf>
  </cellXfs>
  <cellStyles count="5">
    <cellStyle name="Hyperlink" xfId="4" builtinId="8"/>
    <cellStyle name="Normal" xfId="0" builtinId="0"/>
    <cellStyle name="Normal 2" xfId="1"/>
    <cellStyle name="Normal 2 2" xfId="2"/>
    <cellStyle name="Normal 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18</xdr:row>
          <xdr:rowOff>85725</xdr:rowOff>
        </xdr:from>
        <xdr:to>
          <xdr:col>4</xdr:col>
          <xdr:colOff>247650</xdr:colOff>
          <xdr:row>19</xdr:row>
          <xdr:rowOff>133350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18</xdr:row>
          <xdr:rowOff>57150</xdr:rowOff>
        </xdr:from>
        <xdr:to>
          <xdr:col>7</xdr:col>
          <xdr:colOff>514350</xdr:colOff>
          <xdr:row>19</xdr:row>
          <xdr:rowOff>123825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44</xdr:row>
      <xdr:rowOff>6860</xdr:rowOff>
    </xdr:from>
    <xdr:to>
      <xdr:col>6</xdr:col>
      <xdr:colOff>444075</xdr:colOff>
      <xdr:row>45</xdr:row>
      <xdr:rowOff>176275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929564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3</xdr:col>
          <xdr:colOff>9525</xdr:colOff>
          <xdr:row>28</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190500</xdr:rowOff>
        </xdr:from>
        <xdr:to>
          <xdr:col>6</xdr:col>
          <xdr:colOff>523875</xdr:colOff>
          <xdr:row>29</xdr:row>
          <xdr:rowOff>66675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9525</xdr:rowOff>
        </xdr:from>
        <xdr:to>
          <xdr:col>2</xdr:col>
          <xdr:colOff>457200</xdr:colOff>
          <xdr:row>30</xdr:row>
          <xdr:rowOff>38100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6</xdr:col>
      <xdr:colOff>504264</xdr:colOff>
      <xdr:row>0</xdr:row>
      <xdr:rowOff>49026</xdr:rowOff>
    </xdr:from>
    <xdr:to>
      <xdr:col>9</xdr:col>
      <xdr:colOff>553290</xdr:colOff>
      <xdr:row>2</xdr:row>
      <xdr:rowOff>70761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49" y="49026"/>
          <a:ext cx="1813953" cy="659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605790</xdr:colOff>
      <xdr:row>45</xdr:row>
      <xdr:rowOff>114300</xdr:rowOff>
    </xdr:from>
    <xdr:ext cx="2469300" cy="371345"/>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4990" y="7993380"/>
          <a:ext cx="2469300" cy="371345"/>
        </a:xfrm>
        <a:prstGeom prst="rect">
          <a:avLst/>
        </a:prstGeom>
      </xdr:spPr>
    </xdr:pic>
    <xdr:clientData/>
  </xdr:oneCellAnchor>
  <xdr:twoCellAnchor editAs="oneCell">
    <xdr:from>
      <xdr:col>6</xdr:col>
      <xdr:colOff>495300</xdr:colOff>
      <xdr:row>0</xdr:row>
      <xdr:rowOff>85725</xdr:rowOff>
    </xdr:from>
    <xdr:to>
      <xdr:col>9</xdr:col>
      <xdr:colOff>544326</xdr:colOff>
      <xdr:row>2</xdr:row>
      <xdr:rowOff>107460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8600" y="85725"/>
          <a:ext cx="1820676" cy="659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134471</xdr:colOff>
      <xdr:row>50</xdr:row>
      <xdr:rowOff>54348</xdr:rowOff>
    </xdr:from>
    <xdr:ext cx="2356569" cy="381430"/>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6121" y="8322048"/>
          <a:ext cx="2356569" cy="3814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594360</xdr:colOff>
      <xdr:row>49</xdr:row>
      <xdr:rowOff>152400</xdr:rowOff>
    </xdr:from>
    <xdr:to>
      <xdr:col>7</xdr:col>
      <xdr:colOff>36614</xdr:colOff>
      <xdr:row>52</xdr:row>
      <xdr:rowOff>1775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3560" y="8503920"/>
          <a:ext cx="2589315" cy="352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47625</xdr:colOff>
      <xdr:row>49</xdr:row>
      <xdr:rowOff>114300</xdr:rowOff>
    </xdr:from>
    <xdr:to>
      <xdr:col>6</xdr:col>
      <xdr:colOff>573825</xdr:colOff>
      <xdr:row>51</xdr:row>
      <xdr:rowOff>150365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 y="8801100"/>
          <a:ext cx="2370240" cy="3713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731520</xdr:colOff>
      <xdr:row>49</xdr:row>
      <xdr:rowOff>144780</xdr:rowOff>
    </xdr:from>
    <xdr:to>
      <xdr:col>5</xdr:col>
      <xdr:colOff>525384</xdr:colOff>
      <xdr:row>51</xdr:row>
      <xdr:rowOff>149501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0" y="8831580"/>
          <a:ext cx="2491344" cy="339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468630</xdr:colOff>
      <xdr:row>47</xdr:row>
      <xdr:rowOff>119743</xdr:rowOff>
    </xdr:from>
    <xdr:to>
      <xdr:col>6</xdr:col>
      <xdr:colOff>80867</xdr:colOff>
      <xdr:row>49</xdr:row>
      <xdr:rowOff>149871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3144" y="8109857"/>
          <a:ext cx="2594923" cy="356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8\2018%20Master%20forms\2018%20Ag%20Ventilation%20Rebate%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ules &amp; Information"/>
      <sheetName val="Equipment &amp; Rebate Info"/>
      <sheetName val="Sheet1"/>
    </sheetNames>
    <sheetDataSet>
      <sheetData sheetId="0">
        <row r="1">
          <cell r="A1" t="str">
            <v>Agricultural Ventilation</v>
          </cell>
        </row>
      </sheetData>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mvec.net/busines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showGridLines="0" showRowColHeaders="0" tabSelected="1" showRuler="0" zoomScaleNormal="100" zoomScaleSheetLayoutView="100" zoomScalePageLayoutView="55" workbookViewId="0">
      <selection activeCell="C6" sqref="C6:J6"/>
    </sheetView>
  </sheetViews>
  <sheetFormatPr defaultColWidth="8.85546875" defaultRowHeight="15"/>
  <cols>
    <col min="1" max="1" width="8.85546875" style="102"/>
    <col min="2" max="2" width="12.5703125" style="102" customWidth="1"/>
    <col min="3" max="9" width="8.85546875" style="102"/>
    <col min="10" max="66" width="8.85546875" style="82"/>
    <col min="67" max="16384" width="8.85546875" style="102"/>
  </cols>
  <sheetData>
    <row r="1" spans="1:10" ht="30">
      <c r="A1" s="79" t="s">
        <v>15</v>
      </c>
      <c r="B1" s="80"/>
      <c r="C1" s="80"/>
      <c r="D1" s="80"/>
      <c r="E1" s="80"/>
      <c r="F1" s="80"/>
      <c r="G1" s="80"/>
      <c r="H1" s="80"/>
      <c r="I1" s="80"/>
      <c r="J1" s="81"/>
    </row>
    <row r="2" spans="1:10" ht="20.25">
      <c r="A2" s="83" t="s">
        <v>16</v>
      </c>
      <c r="B2" s="80"/>
      <c r="C2" s="80"/>
      <c r="D2" s="80"/>
      <c r="E2" s="80"/>
      <c r="F2" s="80"/>
      <c r="G2" s="80"/>
      <c r="H2" s="80"/>
      <c r="I2" s="80"/>
      <c r="J2" s="81"/>
    </row>
    <row r="3" spans="1:10">
      <c r="A3" s="80"/>
      <c r="B3" s="80"/>
      <c r="C3" s="80"/>
      <c r="D3" s="80"/>
      <c r="E3" s="80"/>
      <c r="F3" s="80"/>
      <c r="G3" s="80"/>
      <c r="H3" s="80"/>
      <c r="I3" s="80"/>
      <c r="J3" s="81"/>
    </row>
    <row r="4" spans="1:10">
      <c r="A4" s="80"/>
      <c r="B4" s="80"/>
      <c r="C4" s="80"/>
      <c r="D4" s="80"/>
      <c r="E4" s="80"/>
      <c r="F4" s="80"/>
      <c r="G4" s="80"/>
      <c r="H4" s="80"/>
      <c r="I4" s="80"/>
      <c r="J4" s="81"/>
    </row>
    <row r="5" spans="1:10" ht="15.75">
      <c r="A5" s="84" t="s">
        <v>0</v>
      </c>
      <c r="B5" s="85"/>
      <c r="C5" s="85"/>
      <c r="D5" s="85"/>
      <c r="E5" s="86"/>
      <c r="F5" s="86"/>
      <c r="G5" s="86"/>
      <c r="H5" s="86"/>
      <c r="I5" s="80"/>
      <c r="J5" s="81"/>
    </row>
    <row r="6" spans="1:10" ht="15.75">
      <c r="A6" s="87" t="s">
        <v>8</v>
      </c>
      <c r="B6" s="86"/>
      <c r="C6" s="151"/>
      <c r="D6" s="151"/>
      <c r="E6" s="151"/>
      <c r="F6" s="151"/>
      <c r="G6" s="151"/>
      <c r="H6" s="151"/>
      <c r="I6" s="151"/>
      <c r="J6" s="151"/>
    </row>
    <row r="7" spans="1:10" ht="15.75">
      <c r="A7" s="87" t="s">
        <v>1</v>
      </c>
      <c r="B7" s="86"/>
      <c r="C7" s="151"/>
      <c r="D7" s="151"/>
      <c r="E7" s="151"/>
      <c r="F7" s="151"/>
      <c r="G7" s="151"/>
      <c r="H7" s="151"/>
      <c r="I7" s="151"/>
      <c r="J7" s="151"/>
    </row>
    <row r="8" spans="1:10" ht="15.75">
      <c r="A8" s="87" t="s">
        <v>2</v>
      </c>
      <c r="B8" s="86"/>
      <c r="C8" s="152"/>
      <c r="D8" s="152"/>
      <c r="E8" s="152"/>
      <c r="F8" s="152"/>
      <c r="G8" s="152"/>
      <c r="H8" s="152"/>
      <c r="I8" s="152"/>
      <c r="J8" s="152"/>
    </row>
    <row r="9" spans="1:10" ht="15.75">
      <c r="A9" s="87" t="s">
        <v>3</v>
      </c>
      <c r="B9" s="86"/>
      <c r="C9" s="153"/>
      <c r="D9" s="153"/>
      <c r="E9" s="153"/>
      <c r="F9" s="153"/>
      <c r="G9" s="153"/>
      <c r="H9" s="153"/>
      <c r="I9" s="154"/>
      <c r="J9" s="88"/>
    </row>
    <row r="10" spans="1:10" ht="15.75">
      <c r="A10" s="87" t="s">
        <v>4</v>
      </c>
      <c r="B10" s="86"/>
      <c r="C10" s="152"/>
      <c r="D10" s="152"/>
      <c r="E10" s="152"/>
      <c r="F10" s="152"/>
      <c r="G10" s="152"/>
      <c r="H10" s="152"/>
      <c r="I10" s="152"/>
      <c r="J10" s="152"/>
    </row>
    <row r="11" spans="1:10" ht="15.75">
      <c r="A11" s="87" t="s">
        <v>9</v>
      </c>
      <c r="B11" s="86"/>
      <c r="C11" s="152"/>
      <c r="D11" s="152"/>
      <c r="E11" s="152"/>
      <c r="F11" s="152"/>
      <c r="G11" s="152"/>
      <c r="H11" s="152"/>
      <c r="I11" s="152"/>
      <c r="J11" s="152"/>
    </row>
    <row r="12" spans="1:10" ht="15.75">
      <c r="A12" s="87" t="s">
        <v>10</v>
      </c>
      <c r="B12" s="86"/>
      <c r="C12" s="152"/>
      <c r="D12" s="152"/>
      <c r="E12" s="152"/>
      <c r="F12" s="152"/>
      <c r="G12" s="152"/>
      <c r="H12" s="152"/>
      <c r="I12" s="152"/>
      <c r="J12" s="152"/>
    </row>
    <row r="13" spans="1:10">
      <c r="A13" s="80"/>
      <c r="B13" s="80"/>
      <c r="C13" s="80"/>
      <c r="D13" s="80"/>
      <c r="E13" s="80"/>
      <c r="F13" s="80"/>
      <c r="G13" s="80"/>
      <c r="H13" s="80"/>
      <c r="I13" s="80"/>
      <c r="J13" s="81"/>
    </row>
    <row r="14" spans="1:10" s="82" customFormat="1" ht="15.75">
      <c r="A14" s="84" t="s">
        <v>5</v>
      </c>
      <c r="B14" s="89"/>
      <c r="C14" s="89"/>
      <c r="D14" s="89"/>
      <c r="E14" s="80"/>
      <c r="F14" s="80"/>
      <c r="G14" s="80"/>
      <c r="H14" s="80"/>
      <c r="I14" s="80"/>
      <c r="J14" s="81"/>
    </row>
    <row r="15" spans="1:10" s="82" customFormat="1" ht="14.45" customHeight="1">
      <c r="A15" s="155" t="s">
        <v>6</v>
      </c>
      <c r="B15" s="155"/>
      <c r="C15" s="155"/>
      <c r="D15" s="155"/>
      <c r="E15" s="155"/>
      <c r="F15" s="155"/>
      <c r="G15" s="155"/>
      <c r="H15" s="155"/>
      <c r="I15" s="155"/>
      <c r="J15" s="155"/>
    </row>
    <row r="16" spans="1:10" s="82" customFormat="1">
      <c r="A16" s="155"/>
      <c r="B16" s="155"/>
      <c r="C16" s="155"/>
      <c r="D16" s="155"/>
      <c r="E16" s="155"/>
      <c r="F16" s="155"/>
      <c r="G16" s="155"/>
      <c r="H16" s="155"/>
      <c r="I16" s="155"/>
      <c r="J16" s="155"/>
    </row>
    <row r="17" spans="1:10" s="82" customFormat="1">
      <c r="A17" s="80"/>
      <c r="B17" s="80"/>
      <c r="C17" s="80"/>
      <c r="D17" s="80"/>
      <c r="E17" s="80"/>
      <c r="F17" s="80"/>
      <c r="G17" s="80"/>
      <c r="H17" s="80"/>
      <c r="I17" s="80"/>
      <c r="J17" s="81"/>
    </row>
    <row r="18" spans="1:10" s="82" customFormat="1">
      <c r="A18" s="90" t="s">
        <v>7</v>
      </c>
      <c r="B18" s="80"/>
      <c r="C18" s="80"/>
      <c r="D18" s="80"/>
      <c r="E18" s="80"/>
      <c r="F18" s="80"/>
      <c r="G18" s="80"/>
      <c r="H18" s="80"/>
      <c r="I18" s="80"/>
      <c r="J18" s="81"/>
    </row>
    <row r="19" spans="1:10" s="82" customFormat="1">
      <c r="A19" s="80"/>
      <c r="B19" s="80"/>
      <c r="C19" s="80"/>
      <c r="D19" s="80"/>
      <c r="E19" s="80"/>
      <c r="F19" s="80"/>
      <c r="G19" s="80"/>
      <c r="H19" s="80"/>
      <c r="I19" s="80"/>
      <c r="J19" s="81"/>
    </row>
    <row r="20" spans="1:10" s="82" customFormat="1">
      <c r="A20" s="80"/>
      <c r="B20" s="80"/>
      <c r="C20" s="91"/>
      <c r="D20" s="80"/>
      <c r="E20" s="80"/>
      <c r="F20" s="91"/>
      <c r="G20" s="80"/>
      <c r="H20" s="80"/>
      <c r="I20" s="80"/>
      <c r="J20" s="81"/>
    </row>
    <row r="21" spans="1:10" s="82" customFormat="1" ht="15.75">
      <c r="A21" s="87" t="s">
        <v>98</v>
      </c>
      <c r="B21" s="80"/>
      <c r="C21" s="156"/>
      <c r="D21" s="156"/>
      <c r="E21" s="156"/>
      <c r="F21" s="156"/>
      <c r="G21" s="156"/>
      <c r="H21" s="156"/>
      <c r="I21" s="156"/>
      <c r="J21" s="156"/>
    </row>
    <row r="22" spans="1:10" s="82" customFormat="1" ht="15.75">
      <c r="A22" s="87" t="s">
        <v>99</v>
      </c>
      <c r="B22" s="80"/>
      <c r="C22" s="150"/>
      <c r="D22" s="150"/>
      <c r="E22" s="150"/>
      <c r="F22" s="150"/>
      <c r="G22" s="150"/>
      <c r="H22" s="150"/>
      <c r="I22" s="150"/>
      <c r="J22" s="150"/>
    </row>
    <row r="23" spans="1:10" s="82" customFormat="1" ht="15.75">
      <c r="A23" s="87" t="s">
        <v>2</v>
      </c>
      <c r="B23" s="80"/>
      <c r="C23" s="150"/>
      <c r="D23" s="150"/>
      <c r="E23" s="150"/>
      <c r="F23" s="150"/>
      <c r="G23" s="150"/>
      <c r="H23" s="150"/>
      <c r="I23" s="150"/>
      <c r="J23" s="150"/>
    </row>
    <row r="24" spans="1:10" s="82" customFormat="1" ht="15.75">
      <c r="A24" s="87" t="s">
        <v>3</v>
      </c>
      <c r="B24" s="80"/>
      <c r="C24" s="150"/>
      <c r="D24" s="150"/>
      <c r="E24" s="150"/>
      <c r="F24" s="150"/>
      <c r="G24" s="150"/>
      <c r="H24" s="150"/>
      <c r="I24" s="150"/>
      <c r="J24" s="150"/>
    </row>
    <row r="25" spans="1:10" s="82" customFormat="1">
      <c r="A25" s="91"/>
      <c r="B25" s="80"/>
      <c r="C25" s="92"/>
      <c r="D25" s="92"/>
      <c r="E25" s="92"/>
      <c r="F25" s="92"/>
      <c r="G25" s="92"/>
      <c r="H25" s="92"/>
      <c r="I25" s="80"/>
      <c r="J25" s="81"/>
    </row>
    <row r="26" spans="1:10" s="82" customFormat="1" ht="15.75">
      <c r="A26" s="84" t="s">
        <v>13</v>
      </c>
      <c r="B26" s="93"/>
      <c r="C26" s="94"/>
      <c r="D26" s="94"/>
      <c r="E26" s="92"/>
      <c r="F26" s="92"/>
      <c r="G26" s="92"/>
      <c r="H26" s="92"/>
      <c r="I26" s="80"/>
      <c r="J26" s="81"/>
    </row>
    <row r="27" spans="1:10" s="82" customFormat="1">
      <c r="A27" s="91"/>
      <c r="B27" s="80"/>
      <c r="C27" s="92"/>
      <c r="D27" s="92"/>
      <c r="E27" s="92"/>
      <c r="F27" s="92"/>
      <c r="G27" s="92"/>
      <c r="H27" s="92"/>
      <c r="I27" s="80"/>
      <c r="J27" s="81"/>
    </row>
    <row r="28" spans="1:10" s="82" customFormat="1">
      <c r="A28" s="91"/>
      <c r="B28" s="80"/>
      <c r="C28" s="92"/>
      <c r="D28" s="92"/>
      <c r="E28" s="92"/>
      <c r="F28" s="92"/>
      <c r="G28" s="92"/>
      <c r="H28" s="92"/>
      <c r="I28" s="80"/>
      <c r="J28" s="81"/>
    </row>
    <row r="29" spans="1:10" s="82" customFormat="1">
      <c r="A29" s="80"/>
      <c r="B29" s="80"/>
      <c r="C29" s="80"/>
      <c r="D29" s="80"/>
      <c r="E29" s="80"/>
      <c r="F29" s="80"/>
      <c r="G29" s="80"/>
      <c r="H29" s="80"/>
      <c r="I29" s="80"/>
      <c r="J29" s="81"/>
    </row>
    <row r="30" spans="1:10" s="82" customFormat="1">
      <c r="A30" s="80"/>
      <c r="B30" s="80"/>
      <c r="C30" s="80"/>
      <c r="D30" s="80"/>
      <c r="E30" s="80"/>
      <c r="F30" s="80"/>
      <c r="G30" s="80"/>
      <c r="H30" s="80"/>
      <c r="I30" s="80"/>
      <c r="J30" s="81"/>
    </row>
    <row r="31" spans="1:10" s="82" customFormat="1">
      <c r="A31" s="80"/>
      <c r="B31" s="80"/>
      <c r="C31" s="80"/>
      <c r="D31" s="80"/>
      <c r="E31" s="80"/>
      <c r="F31" s="80"/>
      <c r="G31" s="80"/>
      <c r="H31" s="80"/>
      <c r="I31" s="80"/>
      <c r="J31" s="81"/>
    </row>
    <row r="32" spans="1:10" s="82" customFormat="1" ht="14.45" customHeight="1">
      <c r="A32" s="143" t="s">
        <v>14</v>
      </c>
      <c r="B32" s="143"/>
      <c r="C32" s="143"/>
      <c r="D32" s="143"/>
      <c r="E32" s="143"/>
      <c r="F32" s="143"/>
      <c r="G32" s="143"/>
      <c r="H32" s="143"/>
      <c r="I32" s="143"/>
      <c r="J32" s="143"/>
    </row>
    <row r="33" spans="1:10" s="82" customFormat="1">
      <c r="A33" s="143"/>
      <c r="B33" s="143"/>
      <c r="C33" s="143"/>
      <c r="D33" s="143"/>
      <c r="E33" s="143"/>
      <c r="F33" s="143"/>
      <c r="G33" s="143"/>
      <c r="H33" s="143"/>
      <c r="I33" s="143"/>
      <c r="J33" s="143"/>
    </row>
    <row r="34" spans="1:10" s="82" customFormat="1">
      <c r="A34" s="143"/>
      <c r="B34" s="143"/>
      <c r="C34" s="143"/>
      <c r="D34" s="143"/>
      <c r="E34" s="143"/>
      <c r="F34" s="143"/>
      <c r="G34" s="143"/>
      <c r="H34" s="143"/>
      <c r="I34" s="143"/>
      <c r="J34" s="143"/>
    </row>
    <row r="35" spans="1:10" s="82" customFormat="1">
      <c r="A35" s="143"/>
      <c r="B35" s="143"/>
      <c r="C35" s="143"/>
      <c r="D35" s="143"/>
      <c r="E35" s="143"/>
      <c r="F35" s="143"/>
      <c r="G35" s="143"/>
      <c r="H35" s="143"/>
      <c r="I35" s="143"/>
      <c r="J35" s="143"/>
    </row>
    <row r="36" spans="1:10" s="82" customFormat="1">
      <c r="A36" s="95"/>
      <c r="B36" s="95"/>
      <c r="C36" s="95"/>
      <c r="D36" s="95"/>
      <c r="E36" s="95"/>
      <c r="F36" s="95"/>
      <c r="G36" s="95"/>
      <c r="H36" s="95"/>
      <c r="I36" s="95"/>
      <c r="J36" s="95"/>
    </row>
    <row r="37" spans="1:10" s="82" customFormat="1">
      <c r="A37" s="144" t="s">
        <v>101</v>
      </c>
      <c r="B37" s="144"/>
      <c r="C37" s="144"/>
      <c r="D37" s="144"/>
      <c r="E37" s="144"/>
      <c r="F37" s="144"/>
      <c r="G37" s="144"/>
      <c r="H37" s="144"/>
      <c r="I37" s="144"/>
      <c r="J37" s="144"/>
    </row>
    <row r="38" spans="1:10" s="82" customFormat="1">
      <c r="A38" s="80"/>
      <c r="B38" s="80"/>
      <c r="C38" s="80"/>
      <c r="D38" s="80"/>
      <c r="E38" s="80"/>
      <c r="F38" s="80"/>
      <c r="G38" s="80"/>
      <c r="H38" s="80"/>
      <c r="I38" s="80"/>
      <c r="J38" s="81"/>
    </row>
    <row r="39" spans="1:10" s="82" customFormat="1" ht="15.75">
      <c r="A39" s="84" t="s">
        <v>11</v>
      </c>
      <c r="B39" s="93"/>
      <c r="C39" s="93"/>
      <c r="D39" s="93"/>
      <c r="E39" s="80"/>
      <c r="F39" s="96"/>
      <c r="G39" s="97"/>
      <c r="H39" s="93" t="s">
        <v>12</v>
      </c>
      <c r="I39" s="93"/>
      <c r="J39" s="98"/>
    </row>
    <row r="40" spans="1:10" s="82" customFormat="1">
      <c r="A40" s="145"/>
      <c r="B40" s="145"/>
      <c r="C40" s="145"/>
      <c r="D40" s="145"/>
      <c r="E40" s="80"/>
      <c r="F40" s="80"/>
      <c r="G40" s="97"/>
      <c r="H40" s="147"/>
      <c r="I40" s="147"/>
      <c r="J40" s="147"/>
    </row>
    <row r="41" spans="1:10" s="82" customFormat="1">
      <c r="A41" s="146"/>
      <c r="B41" s="146"/>
      <c r="C41" s="146"/>
      <c r="D41" s="146"/>
      <c r="E41" s="80"/>
      <c r="F41" s="80"/>
      <c r="G41" s="97"/>
      <c r="H41" s="148"/>
      <c r="I41" s="148"/>
      <c r="J41" s="148"/>
    </row>
    <row r="42" spans="1:10" s="82" customFormat="1">
      <c r="A42" s="99"/>
      <c r="B42" s="99"/>
      <c r="C42" s="99"/>
      <c r="D42" s="99"/>
      <c r="E42" s="80"/>
      <c r="F42" s="80"/>
      <c r="G42" s="97"/>
      <c r="H42" s="100"/>
      <c r="I42" s="100"/>
      <c r="J42" s="100"/>
    </row>
    <row r="43" spans="1:10" s="82" customFormat="1">
      <c r="A43" s="80"/>
      <c r="B43" s="80"/>
      <c r="C43" s="80"/>
      <c r="D43" s="80"/>
      <c r="E43" s="80"/>
      <c r="F43" s="80"/>
      <c r="G43" s="80"/>
      <c r="H43" s="80"/>
      <c r="I43" s="80"/>
      <c r="J43" s="81"/>
    </row>
    <row r="44" spans="1:10" s="82" customFormat="1" ht="15" customHeight="1">
      <c r="A44" s="81" t="s">
        <v>147</v>
      </c>
      <c r="B44" s="81"/>
      <c r="C44" s="81"/>
      <c r="D44" s="81"/>
      <c r="E44" s="81"/>
      <c r="F44" s="81"/>
      <c r="G44" s="149" t="s">
        <v>139</v>
      </c>
      <c r="H44" s="149"/>
      <c r="I44" s="149"/>
      <c r="J44" s="149"/>
    </row>
    <row r="45" spans="1:10" s="82" customFormat="1">
      <c r="A45" s="81" t="s">
        <v>143</v>
      </c>
      <c r="B45" s="81"/>
      <c r="C45" s="81"/>
      <c r="D45" s="81"/>
      <c r="E45" s="81"/>
      <c r="F45" s="81"/>
      <c r="G45" s="101"/>
      <c r="H45" s="142" t="s">
        <v>140</v>
      </c>
      <c r="I45" s="142"/>
      <c r="J45" s="142"/>
    </row>
    <row r="46" spans="1:10" s="82" customFormat="1" ht="15" customHeight="1">
      <c r="A46" s="140" t="s">
        <v>142</v>
      </c>
      <c r="B46" s="81"/>
      <c r="C46" s="81"/>
      <c r="D46" s="81"/>
      <c r="E46" s="81"/>
      <c r="F46" s="81"/>
      <c r="G46" s="101"/>
      <c r="H46" s="142" t="s">
        <v>141</v>
      </c>
      <c r="I46" s="142"/>
      <c r="J46" s="142"/>
    </row>
    <row r="47" spans="1:10" s="82" customFormat="1"/>
    <row r="48" spans="1:10" s="82" customFormat="1"/>
    <row r="49" s="82" customFormat="1"/>
    <row r="50" s="82" customFormat="1"/>
    <row r="51" s="82" customFormat="1"/>
    <row r="52" s="82" customFormat="1"/>
    <row r="53" s="82" customFormat="1"/>
    <row r="54" s="82" customFormat="1"/>
    <row r="55" s="82" customFormat="1"/>
    <row r="56" s="82" customFormat="1"/>
    <row r="57" s="82" customFormat="1"/>
    <row r="58" s="82" customFormat="1"/>
    <row r="59" s="82" customFormat="1"/>
    <row r="60" s="82" customFormat="1"/>
    <row r="61" s="82" customFormat="1"/>
    <row r="62" s="82" customFormat="1"/>
    <row r="63" s="82" customFormat="1"/>
    <row r="64" s="82" customFormat="1"/>
    <row r="65" s="82" customFormat="1"/>
    <row r="66" s="82" customFormat="1"/>
    <row r="67" s="82" customFormat="1"/>
    <row r="68" s="82" customFormat="1"/>
    <row r="69" s="82" customFormat="1"/>
    <row r="70" s="82" customFormat="1"/>
    <row r="71" s="82" customFormat="1"/>
    <row r="72" s="82" customFormat="1"/>
    <row r="73" s="82" customFormat="1"/>
    <row r="74" s="82" customFormat="1"/>
    <row r="75" s="82" customFormat="1"/>
    <row r="76" s="82" customFormat="1"/>
    <row r="77" s="82" customFormat="1"/>
    <row r="78" s="82" customFormat="1"/>
    <row r="79" s="82" customFormat="1"/>
    <row r="80" s="82" customFormat="1"/>
    <row r="81" s="82" customFormat="1"/>
    <row r="82" s="82" customFormat="1"/>
    <row r="83" s="82" customFormat="1"/>
    <row r="84" s="82" customFormat="1"/>
    <row r="85" s="82" customFormat="1"/>
    <row r="86" s="82" customFormat="1"/>
    <row r="87" s="82" customFormat="1"/>
    <row r="88" s="82" customFormat="1"/>
    <row r="89" s="82" customFormat="1"/>
    <row r="90" s="82" customFormat="1"/>
    <row r="91" s="82" customFormat="1"/>
    <row r="92" s="82" customFormat="1"/>
    <row r="93" s="82" customFormat="1"/>
    <row r="94" s="82" customFormat="1"/>
    <row r="95" s="82" customFormat="1"/>
    <row r="96" s="82" customFormat="1"/>
    <row r="97" s="82" customFormat="1"/>
    <row r="98" s="82" customFormat="1"/>
    <row r="99" s="82" customFormat="1"/>
    <row r="100" s="82" customFormat="1"/>
    <row r="101" s="82" customFormat="1"/>
    <row r="102" s="82" customFormat="1"/>
    <row r="103" s="82" customFormat="1"/>
    <row r="104" s="82" customFormat="1"/>
    <row r="105" s="82" customFormat="1"/>
    <row r="106" s="82" customFormat="1"/>
    <row r="107" s="82" customFormat="1"/>
    <row r="108" s="82" customFormat="1"/>
    <row r="109" s="82" customFormat="1"/>
    <row r="110" s="82" customFormat="1"/>
    <row r="111" s="82" customFormat="1"/>
    <row r="112" s="82" customFormat="1"/>
    <row r="113" s="82" customFormat="1"/>
    <row r="114" s="82" customFormat="1"/>
    <row r="115" s="82" customFormat="1"/>
    <row r="116" s="82" customFormat="1"/>
    <row r="117" s="82" customFormat="1"/>
    <row r="118" s="82" customFormat="1"/>
    <row r="119" s="82" customFormat="1"/>
    <row r="120" s="82" customFormat="1"/>
    <row r="121" s="82" customFormat="1"/>
    <row r="122" s="82" customFormat="1"/>
    <row r="123" s="82" customFormat="1"/>
    <row r="124" s="82" customFormat="1"/>
    <row r="125" s="82" customFormat="1"/>
    <row r="126" s="82" customFormat="1"/>
    <row r="127" s="82" customFormat="1"/>
    <row r="128" s="82" customFormat="1"/>
    <row r="129" s="82" customFormat="1"/>
    <row r="130" s="82" customFormat="1"/>
    <row r="131" s="82" customFormat="1"/>
    <row r="132" s="82" customFormat="1"/>
    <row r="133" s="82" customFormat="1"/>
    <row r="134" s="82" customFormat="1"/>
    <row r="135" s="82" customFormat="1"/>
    <row r="136" s="82" customFormat="1"/>
    <row r="137" s="82" customFormat="1"/>
    <row r="138" s="82" customFormat="1"/>
    <row r="139" s="82" customFormat="1"/>
    <row r="140" s="82" customFormat="1"/>
    <row r="141" s="82" customFormat="1"/>
    <row r="142" s="82" customFormat="1"/>
    <row r="143" s="82" customFormat="1"/>
    <row r="144" s="82" customFormat="1"/>
    <row r="145" s="82" customFormat="1"/>
    <row r="146" s="82" customFormat="1"/>
    <row r="147" s="82" customFormat="1"/>
    <row r="148" s="82" customFormat="1"/>
    <row r="149" s="82" customFormat="1"/>
    <row r="150" s="82" customFormat="1"/>
    <row r="151" s="82" customFormat="1"/>
    <row r="152" s="82" customFormat="1"/>
    <row r="153" s="82" customFormat="1"/>
    <row r="154" s="82" customFormat="1"/>
    <row r="155" s="82" customFormat="1"/>
    <row r="156" s="82" customFormat="1"/>
    <row r="157" s="82" customFormat="1"/>
    <row r="158" s="82" customFormat="1"/>
    <row r="159" s="82" customFormat="1"/>
    <row r="160" s="82" customFormat="1"/>
    <row r="161" s="82" customFormat="1"/>
    <row r="162" s="82" customFormat="1"/>
    <row r="163" s="82" customFormat="1"/>
    <row r="164" s="82" customFormat="1"/>
    <row r="165" s="82" customFormat="1"/>
    <row r="166" s="82" customFormat="1"/>
    <row r="167" s="82" customFormat="1"/>
    <row r="168" s="82" customFormat="1"/>
    <row r="169" s="82" customFormat="1"/>
    <row r="170" s="82" customFormat="1"/>
    <row r="171" s="82" customFormat="1"/>
    <row r="172" s="82" customFormat="1"/>
    <row r="173" s="82" customFormat="1"/>
    <row r="174" s="82" customFormat="1"/>
    <row r="175" s="82" customFormat="1"/>
    <row r="176" s="82" customFormat="1"/>
    <row r="177" s="82" customFormat="1"/>
    <row r="178" s="82" customFormat="1"/>
    <row r="179" s="82" customFormat="1"/>
    <row r="180" s="82" customFormat="1"/>
    <row r="181" s="82" customFormat="1"/>
    <row r="182" s="82" customFormat="1"/>
    <row r="183" s="82" customFormat="1"/>
    <row r="184" s="82" customFormat="1"/>
    <row r="185" s="82" customFormat="1"/>
    <row r="186" s="82" customFormat="1"/>
    <row r="187" s="82" customFormat="1"/>
    <row r="188" s="82" customFormat="1"/>
    <row r="189" s="82" customFormat="1"/>
    <row r="190" s="82" customFormat="1"/>
    <row r="191" s="82" customFormat="1"/>
    <row r="192" s="82" customFormat="1"/>
    <row r="193" s="82" customFormat="1"/>
    <row r="194" s="82" customFormat="1"/>
    <row r="195" s="82" customFormat="1"/>
    <row r="196" s="82" customFormat="1"/>
    <row r="197" s="82" customFormat="1"/>
    <row r="198" s="82" customFormat="1"/>
    <row r="199" s="82" customFormat="1"/>
    <row r="200" s="82" customFormat="1"/>
    <row r="201" s="82" customFormat="1"/>
    <row r="202" s="82" customFormat="1"/>
    <row r="203" s="82" customFormat="1"/>
    <row r="204" s="82" customFormat="1"/>
    <row r="205" s="82" customFormat="1"/>
    <row r="206" s="82" customFormat="1"/>
    <row r="207" s="82" customFormat="1"/>
    <row r="208" s="82" customFormat="1"/>
    <row r="209" s="82" customFormat="1"/>
    <row r="210" s="82" customFormat="1"/>
    <row r="211" s="82" customFormat="1"/>
    <row r="212" s="82" customFormat="1"/>
    <row r="213" s="82" customFormat="1"/>
    <row r="214" s="82" customFormat="1"/>
    <row r="215" s="82" customFormat="1"/>
    <row r="216" s="82" customFormat="1"/>
    <row r="217" s="82" customFormat="1"/>
    <row r="218" s="82" customFormat="1"/>
    <row r="219" s="82" customFormat="1"/>
    <row r="220" s="82" customFormat="1"/>
    <row r="221" s="82" customFormat="1"/>
    <row r="222" s="82" customFormat="1"/>
    <row r="223" s="82" customFormat="1"/>
    <row r="224" s="82" customFormat="1"/>
    <row r="225" s="82" customFormat="1"/>
    <row r="226" s="82" customFormat="1"/>
    <row r="227" s="82" customFormat="1"/>
    <row r="228" s="82" customFormat="1"/>
    <row r="229" s="82" customFormat="1"/>
    <row r="230" s="82" customFormat="1"/>
    <row r="231" s="82" customFormat="1"/>
    <row r="232" s="82" customFormat="1"/>
    <row r="233" s="82" customFormat="1"/>
    <row r="234" s="82" customFormat="1"/>
    <row r="235" s="82" customFormat="1"/>
  </sheetData>
  <sheetProtection algorithmName="SHA-512" hashValue="pzvtOM4VQSjS2h5gGG2BigBdMkV845i7BU/H+cWifhaF0jqcvF3wQGbEEL3qaURb7sI2LM+B5CPR2ZyoLd0J3A==" saltValue="dk6OQIUfw2IMBDtnSegrUg==" spinCount="100000" sheet="1" objects="1" scenarios="1"/>
  <mergeCells count="19">
    <mergeCell ref="C24:J24"/>
    <mergeCell ref="C6:J6"/>
    <mergeCell ref="C7:J7"/>
    <mergeCell ref="C8:J8"/>
    <mergeCell ref="C9:I9"/>
    <mergeCell ref="C10:J10"/>
    <mergeCell ref="C11:J11"/>
    <mergeCell ref="C12:J12"/>
    <mergeCell ref="A15:J16"/>
    <mergeCell ref="C21:J21"/>
    <mergeCell ref="C22:J22"/>
    <mergeCell ref="C23:J23"/>
    <mergeCell ref="H46:J46"/>
    <mergeCell ref="A32:J35"/>
    <mergeCell ref="A37:J37"/>
    <mergeCell ref="A40:D41"/>
    <mergeCell ref="H40:J41"/>
    <mergeCell ref="G44:J44"/>
    <mergeCell ref="H45:J45"/>
  </mergeCells>
  <hyperlinks>
    <hyperlink ref="A46" r:id="rId1"/>
  </hyperlinks>
  <pageMargins left="0.5" right="0.5" top="0.5" bottom="0.5" header="0.3" footer="0.3"/>
  <pageSetup orientation="portrait" r:id="rId2"/>
  <headerFooter>
    <oddFooter>&amp;CReviewed 11/2017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1</xdr:col>
                    <xdr:colOff>809625</xdr:colOff>
                    <xdr:row>18</xdr:row>
                    <xdr:rowOff>85725</xdr:rowOff>
                  </from>
                  <to>
                    <xdr:col>4</xdr:col>
                    <xdr:colOff>247650</xdr:colOff>
                    <xdr:row>19</xdr:row>
                    <xdr:rowOff>133350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4</xdr:col>
                    <xdr:colOff>581025</xdr:colOff>
                    <xdr:row>18</xdr:row>
                    <xdr:rowOff>57150</xdr:rowOff>
                  </from>
                  <to>
                    <xdr:col>7</xdr:col>
                    <xdr:colOff>514350</xdr:colOff>
                    <xdr:row>19</xdr:row>
                    <xdr:rowOff>123825</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0</xdr:col>
                    <xdr:colOff>38100</xdr:colOff>
                    <xdr:row>27</xdr:row>
                    <xdr:rowOff>0</xdr:rowOff>
                  </from>
                  <to>
                    <xdr:col>3</xdr:col>
                    <xdr:colOff>9525</xdr:colOff>
                    <xdr:row>28</xdr:row>
                    <xdr:rowOff>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0</xdr:col>
                    <xdr:colOff>9525</xdr:colOff>
                    <xdr:row>27</xdr:row>
                    <xdr:rowOff>190500</xdr:rowOff>
                  </from>
                  <to>
                    <xdr:col>6</xdr:col>
                    <xdr:colOff>523875</xdr:colOff>
                    <xdr:row>29</xdr:row>
                    <xdr:rowOff>66675</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0</xdr:col>
                    <xdr:colOff>38100</xdr:colOff>
                    <xdr:row>29</xdr:row>
                    <xdr:rowOff>9525</xdr:rowOff>
                  </from>
                  <to>
                    <xdr:col>2</xdr:col>
                    <xdr:colOff>457200</xdr:colOff>
                    <xdr:row>30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432"/>
  <sheetViews>
    <sheetView showGridLines="0" showRowColHeaders="0" zoomScaleNormal="100" zoomScalePageLayoutView="70" workbookViewId="0">
      <selection activeCell="L10" sqref="L10"/>
    </sheetView>
  </sheetViews>
  <sheetFormatPr defaultColWidth="8.85546875" defaultRowHeight="12.75"/>
  <cols>
    <col min="1" max="10" width="8.85546875" style="1"/>
    <col min="11" max="89" width="8.85546875" style="2"/>
    <col min="90" max="16384" width="8.85546875" style="1"/>
  </cols>
  <sheetData>
    <row r="1" spans="1:10" s="2" customFormat="1" ht="30">
      <c r="A1" s="21" t="s">
        <v>97</v>
      </c>
      <c r="B1" s="18"/>
      <c r="C1" s="18"/>
      <c r="D1" s="18"/>
      <c r="E1" s="18"/>
      <c r="F1" s="18"/>
      <c r="G1" s="18"/>
      <c r="H1" s="76"/>
      <c r="I1" s="18"/>
      <c r="J1" s="18"/>
    </row>
    <row r="2" spans="1:10" s="2" customFormat="1" ht="20.25">
      <c r="A2" s="20" t="s">
        <v>61</v>
      </c>
      <c r="B2" s="18"/>
      <c r="C2" s="18"/>
      <c r="D2" s="18"/>
      <c r="E2" s="18"/>
      <c r="F2" s="18"/>
      <c r="G2" s="18"/>
      <c r="H2" s="18"/>
      <c r="I2" s="18"/>
      <c r="J2" s="18"/>
    </row>
    <row r="3" spans="1:10">
      <c r="A3" s="18"/>
      <c r="B3" s="18"/>
      <c r="C3" s="18"/>
      <c r="D3" s="18"/>
      <c r="E3" s="18"/>
      <c r="F3" s="18"/>
      <c r="G3" s="18"/>
      <c r="H3" s="18"/>
      <c r="I3" s="18"/>
      <c r="J3" s="18"/>
    </row>
    <row r="4" spans="1:10">
      <c r="A4" s="18"/>
      <c r="B4" s="18"/>
      <c r="C4" s="18"/>
      <c r="D4" s="18"/>
      <c r="E4" s="18"/>
      <c r="F4" s="18"/>
      <c r="G4" s="18"/>
      <c r="H4" s="18"/>
      <c r="I4" s="18"/>
      <c r="J4" s="18"/>
    </row>
    <row r="5" spans="1:10" s="2" customFormat="1">
      <c r="A5" s="19" t="s">
        <v>60</v>
      </c>
      <c r="B5" s="19"/>
      <c r="C5" s="19"/>
      <c r="D5" s="19"/>
      <c r="E5" s="18"/>
      <c r="F5" s="18"/>
      <c r="G5" s="18"/>
      <c r="H5" s="18"/>
      <c r="I5" s="18"/>
      <c r="J5" s="18"/>
    </row>
    <row r="6" spans="1:10" s="2" customFormat="1" ht="15" customHeight="1">
      <c r="A6" s="161" t="s">
        <v>59</v>
      </c>
      <c r="B6" s="161"/>
      <c r="C6" s="161"/>
      <c r="D6" s="161"/>
      <c r="E6" s="161"/>
      <c r="F6" s="161"/>
      <c r="G6" s="161"/>
      <c r="H6" s="161"/>
      <c r="I6" s="161"/>
      <c r="J6" s="161"/>
    </row>
    <row r="7" spans="1:10" s="2" customFormat="1" ht="12.75" customHeight="1">
      <c r="A7" s="161"/>
      <c r="B7" s="161"/>
      <c r="C7" s="161"/>
      <c r="D7" s="161"/>
      <c r="E7" s="161"/>
      <c r="F7" s="161"/>
      <c r="G7" s="161"/>
      <c r="H7" s="161"/>
      <c r="I7" s="161"/>
      <c r="J7" s="161"/>
    </row>
    <row r="8" spans="1:10" s="2" customFormat="1" ht="12.75" customHeight="1">
      <c r="A8" s="161"/>
      <c r="B8" s="161"/>
      <c r="C8" s="161"/>
      <c r="D8" s="161"/>
      <c r="E8" s="161"/>
      <c r="F8" s="161"/>
      <c r="G8" s="161"/>
      <c r="H8" s="161"/>
      <c r="I8" s="161"/>
      <c r="J8" s="161"/>
    </row>
    <row r="9" spans="1:10" s="2" customFormat="1" ht="12.75" customHeight="1">
      <c r="A9" s="161"/>
      <c r="B9" s="161"/>
      <c r="C9" s="161"/>
      <c r="D9" s="161"/>
      <c r="E9" s="161"/>
      <c r="F9" s="161"/>
      <c r="G9" s="161"/>
      <c r="H9" s="161"/>
      <c r="I9" s="161"/>
      <c r="J9" s="161"/>
    </row>
    <row r="10" spans="1:10" s="2" customFormat="1" ht="22.5" customHeight="1">
      <c r="A10" s="161"/>
      <c r="B10" s="161"/>
      <c r="C10" s="161"/>
      <c r="D10" s="161"/>
      <c r="E10" s="161"/>
      <c r="F10" s="161"/>
      <c r="G10" s="161"/>
      <c r="H10" s="161"/>
      <c r="I10" s="161"/>
      <c r="J10" s="161"/>
    </row>
    <row r="11" spans="1:10">
      <c r="A11" s="18"/>
      <c r="B11" s="18"/>
      <c r="C11" s="18"/>
      <c r="D11" s="18"/>
      <c r="E11" s="18"/>
      <c r="F11" s="18"/>
      <c r="G11" s="18"/>
      <c r="H11" s="18"/>
      <c r="I11" s="18"/>
      <c r="J11" s="18"/>
    </row>
    <row r="12" spans="1:10" s="2" customFormat="1">
      <c r="A12" s="19" t="s">
        <v>58</v>
      </c>
      <c r="B12" s="19"/>
      <c r="C12" s="19"/>
      <c r="D12" s="19"/>
      <c r="E12" s="18"/>
      <c r="F12" s="18"/>
      <c r="G12" s="18"/>
      <c r="H12" s="18"/>
      <c r="I12" s="18"/>
      <c r="J12" s="18"/>
    </row>
    <row r="13" spans="1:10" s="2" customFormat="1" ht="15" customHeight="1">
      <c r="A13" s="159" t="s">
        <v>57</v>
      </c>
      <c r="B13" s="159"/>
      <c r="C13" s="159"/>
      <c r="D13" s="159"/>
      <c r="E13" s="159"/>
      <c r="F13" s="159"/>
      <c r="G13" s="159"/>
      <c r="H13" s="159"/>
      <c r="I13" s="159"/>
      <c r="J13" s="159"/>
    </row>
    <row r="14" spans="1:10" s="2" customFormat="1" ht="13.15" customHeight="1">
      <c r="A14" s="162" t="s">
        <v>145</v>
      </c>
      <c r="B14" s="162"/>
      <c r="C14" s="162"/>
      <c r="D14" s="162"/>
      <c r="E14" s="162"/>
      <c r="F14" s="162"/>
      <c r="G14" s="162"/>
      <c r="H14" s="162"/>
      <c r="I14" s="162"/>
      <c r="J14" s="162"/>
    </row>
    <row r="15" spans="1:10" s="2" customFormat="1" ht="15" customHeight="1">
      <c r="A15" s="162"/>
      <c r="B15" s="162"/>
      <c r="C15" s="162"/>
      <c r="D15" s="162"/>
      <c r="E15" s="162"/>
      <c r="F15" s="162"/>
      <c r="G15" s="162"/>
      <c r="H15" s="162"/>
      <c r="I15" s="162"/>
      <c r="J15" s="162"/>
    </row>
    <row r="16" spans="1:10" s="2" customFormat="1">
      <c r="A16" s="162"/>
      <c r="B16" s="162"/>
      <c r="C16" s="162"/>
      <c r="D16" s="162"/>
      <c r="E16" s="162"/>
      <c r="F16" s="162"/>
      <c r="G16" s="162"/>
      <c r="H16" s="162"/>
      <c r="I16" s="162"/>
      <c r="J16" s="162"/>
    </row>
    <row r="17" spans="1:10" s="2" customFormat="1">
      <c r="A17" s="162"/>
      <c r="B17" s="162"/>
      <c r="C17" s="162"/>
      <c r="D17" s="162"/>
      <c r="E17" s="162"/>
      <c r="F17" s="162"/>
      <c r="G17" s="162"/>
      <c r="H17" s="162"/>
      <c r="I17" s="162"/>
      <c r="J17" s="162"/>
    </row>
    <row r="18" spans="1:10" s="2" customFormat="1">
      <c r="A18" s="161" t="s">
        <v>56</v>
      </c>
      <c r="B18" s="161"/>
      <c r="C18" s="161"/>
      <c r="D18" s="161"/>
      <c r="E18" s="161"/>
      <c r="F18" s="161"/>
      <c r="G18" s="161"/>
      <c r="H18" s="161"/>
      <c r="I18" s="161"/>
      <c r="J18" s="161"/>
    </row>
    <row r="19" spans="1:10" s="2" customFormat="1" ht="15" customHeight="1">
      <c r="A19" s="159" t="s">
        <v>55</v>
      </c>
      <c r="B19" s="159"/>
      <c r="C19" s="159"/>
      <c r="D19" s="159"/>
      <c r="E19" s="159"/>
      <c r="F19" s="159"/>
      <c r="G19" s="159"/>
      <c r="H19" s="159"/>
      <c r="I19" s="159"/>
      <c r="J19" s="159"/>
    </row>
    <row r="20" spans="1:10" s="2" customFormat="1" ht="14.25" customHeight="1">
      <c r="A20" s="159" t="s">
        <v>100</v>
      </c>
      <c r="B20" s="159"/>
      <c r="C20" s="159"/>
      <c r="D20" s="159"/>
      <c r="E20" s="159"/>
      <c r="F20" s="159"/>
      <c r="G20" s="159"/>
      <c r="H20" s="159"/>
      <c r="I20" s="159"/>
      <c r="J20" s="159"/>
    </row>
    <row r="21" spans="1:10" s="2" customFormat="1" ht="15" customHeight="1">
      <c r="A21" s="160" t="s">
        <v>137</v>
      </c>
      <c r="B21" s="160"/>
      <c r="C21" s="160"/>
      <c r="D21" s="160"/>
      <c r="E21" s="160"/>
      <c r="F21" s="160"/>
      <c r="G21" s="160"/>
      <c r="H21" s="160"/>
      <c r="I21" s="160"/>
      <c r="J21" s="160"/>
    </row>
    <row r="22" spans="1:10" s="2" customFormat="1">
      <c r="A22" s="160"/>
      <c r="B22" s="160"/>
      <c r="C22" s="160"/>
      <c r="D22" s="160"/>
      <c r="E22" s="160"/>
      <c r="F22" s="160"/>
      <c r="G22" s="160"/>
      <c r="H22" s="160"/>
      <c r="I22" s="160"/>
      <c r="J22" s="160"/>
    </row>
    <row r="23" spans="1:10">
      <c r="A23" s="18"/>
      <c r="B23" s="18"/>
      <c r="C23" s="18"/>
      <c r="D23" s="18"/>
      <c r="E23" s="18"/>
      <c r="F23" s="18"/>
      <c r="G23" s="18"/>
      <c r="H23" s="18"/>
      <c r="I23" s="18"/>
      <c r="J23" s="18"/>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row r="27" spans="1:10">
      <c r="A27" s="18"/>
      <c r="B27" s="18"/>
      <c r="C27" s="18"/>
      <c r="D27" s="18"/>
      <c r="E27" s="18"/>
      <c r="F27" s="18"/>
      <c r="G27" s="18"/>
      <c r="H27" s="18"/>
      <c r="I27" s="18"/>
      <c r="J27" s="18"/>
    </row>
    <row r="28" spans="1:10">
      <c r="A28" s="18"/>
      <c r="B28" s="18"/>
      <c r="C28" s="18"/>
      <c r="D28" s="18"/>
      <c r="E28" s="18"/>
      <c r="F28" s="18"/>
      <c r="G28" s="18"/>
      <c r="H28" s="18"/>
      <c r="I28" s="18"/>
      <c r="J28" s="18"/>
    </row>
    <row r="29" spans="1:10">
      <c r="A29" s="18"/>
      <c r="B29" s="18"/>
      <c r="C29" s="18"/>
      <c r="D29" s="18"/>
      <c r="E29" s="18"/>
      <c r="F29" s="18"/>
      <c r="G29" s="18"/>
      <c r="H29" s="18"/>
      <c r="I29" s="18"/>
      <c r="J29" s="18"/>
    </row>
    <row r="30" spans="1:10">
      <c r="A30" s="18"/>
      <c r="B30" s="18"/>
      <c r="C30" s="18"/>
      <c r="D30" s="18"/>
      <c r="E30" s="18"/>
      <c r="F30" s="18"/>
      <c r="G30" s="18"/>
      <c r="H30" s="18"/>
      <c r="I30" s="18"/>
      <c r="J30" s="18"/>
    </row>
    <row r="31" spans="1:10">
      <c r="A31" s="18"/>
      <c r="B31" s="18"/>
      <c r="C31" s="18"/>
      <c r="D31" s="18"/>
      <c r="E31" s="18"/>
      <c r="F31" s="18"/>
      <c r="G31" s="18"/>
      <c r="H31" s="18"/>
      <c r="I31" s="18"/>
      <c r="J31" s="18"/>
    </row>
    <row r="32" spans="1:10">
      <c r="A32" s="18"/>
      <c r="B32" s="18"/>
      <c r="C32" s="18"/>
      <c r="D32" s="18"/>
      <c r="E32" s="18"/>
      <c r="F32" s="18"/>
      <c r="G32" s="18"/>
      <c r="H32" s="18"/>
      <c r="I32" s="18"/>
      <c r="J32" s="18"/>
    </row>
    <row r="33" spans="1:10">
      <c r="A33" s="18"/>
      <c r="B33" s="18"/>
      <c r="C33" s="18"/>
      <c r="D33" s="18"/>
      <c r="E33" s="18"/>
      <c r="F33" s="18"/>
      <c r="G33" s="18"/>
      <c r="H33" s="18"/>
      <c r="I33" s="18"/>
      <c r="J33" s="18"/>
    </row>
    <row r="34" spans="1:10">
      <c r="A34" s="18"/>
      <c r="B34" s="18"/>
      <c r="C34" s="18"/>
      <c r="D34" s="18"/>
      <c r="E34" s="18"/>
      <c r="F34" s="18"/>
      <c r="G34" s="18"/>
      <c r="H34" s="18"/>
      <c r="I34" s="18"/>
      <c r="J34" s="18"/>
    </row>
    <row r="35" spans="1:10">
      <c r="A35" s="18"/>
      <c r="B35" s="18"/>
      <c r="C35" s="18"/>
      <c r="D35" s="18"/>
      <c r="E35" s="18"/>
      <c r="F35" s="18"/>
      <c r="G35" s="18"/>
      <c r="H35" s="18"/>
      <c r="I35" s="18"/>
      <c r="J35" s="18"/>
    </row>
    <row r="36" spans="1:10">
      <c r="A36" s="18"/>
      <c r="B36" s="18"/>
      <c r="C36" s="18"/>
      <c r="D36" s="18"/>
      <c r="E36" s="18"/>
      <c r="F36" s="18"/>
      <c r="G36" s="18"/>
      <c r="H36" s="18"/>
      <c r="I36" s="18"/>
      <c r="J36" s="18"/>
    </row>
    <row r="37" spans="1:10">
      <c r="A37" s="18"/>
      <c r="B37" s="18"/>
      <c r="C37" s="18"/>
      <c r="D37" s="18"/>
      <c r="E37" s="18"/>
      <c r="F37" s="18"/>
      <c r="G37" s="18"/>
      <c r="H37" s="18"/>
      <c r="I37" s="18"/>
      <c r="J37" s="18"/>
    </row>
    <row r="38" spans="1:10">
      <c r="A38" s="18"/>
      <c r="B38" s="18"/>
      <c r="C38" s="18"/>
      <c r="D38" s="18"/>
      <c r="E38" s="18"/>
      <c r="F38" s="18"/>
      <c r="G38" s="18"/>
      <c r="H38" s="18"/>
      <c r="I38" s="18"/>
      <c r="J38" s="18"/>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s="2" customFormat="1">
      <c r="A45" s="18"/>
      <c r="B45" s="18"/>
      <c r="C45" s="18"/>
      <c r="D45" s="18"/>
      <c r="E45" s="18"/>
      <c r="F45" s="18"/>
      <c r="G45" s="18"/>
      <c r="H45" s="18"/>
      <c r="I45" s="18"/>
      <c r="J45" s="18"/>
    </row>
    <row r="46" spans="1:10" s="2" customFormat="1">
      <c r="A46" s="71"/>
      <c r="B46" s="71"/>
      <c r="C46" s="71"/>
      <c r="D46" s="71"/>
      <c r="E46" s="71"/>
      <c r="F46" s="71"/>
      <c r="G46" s="71"/>
      <c r="H46" s="71"/>
      <c r="I46" s="157"/>
      <c r="J46" s="158"/>
    </row>
    <row r="47" spans="1:10" s="2" customFormat="1">
      <c r="A47" s="71"/>
      <c r="B47" s="71"/>
      <c r="C47" s="71"/>
      <c r="D47" s="71"/>
      <c r="E47" s="71"/>
      <c r="F47" s="71"/>
      <c r="G47" s="71"/>
      <c r="H47" s="71"/>
      <c r="I47" s="157"/>
      <c r="J47" s="158"/>
    </row>
    <row r="48" spans="1:10" s="2" customFormat="1">
      <c r="A48" s="18"/>
      <c r="B48" s="1"/>
      <c r="C48" s="1"/>
      <c r="D48" s="1"/>
      <c r="E48" s="1"/>
      <c r="F48" s="1"/>
      <c r="G48" s="1"/>
      <c r="H48" s="1"/>
      <c r="I48" s="157"/>
      <c r="J48" s="158"/>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pans="1:10" s="2" customFormat="1"/>
    <row r="418" spans="1:10" s="2" customFormat="1"/>
    <row r="419" spans="1:10" s="2" customFormat="1"/>
    <row r="420" spans="1:10" s="2" customFormat="1"/>
    <row r="421" spans="1:10" s="2" customFormat="1"/>
    <row r="422" spans="1:10" s="2" customFormat="1"/>
    <row r="423" spans="1:10" s="2" customFormat="1"/>
    <row r="424" spans="1:10" s="2" customFormat="1"/>
    <row r="425" spans="1:10" s="2" customFormat="1"/>
    <row r="426" spans="1:10" s="2" customFormat="1"/>
    <row r="427" spans="1:10" s="2" customFormat="1"/>
    <row r="428" spans="1:10" s="2" customFormat="1"/>
    <row r="429" spans="1:10" s="2" customFormat="1"/>
    <row r="430" spans="1:10" s="2" customFormat="1"/>
    <row r="431" spans="1:10" s="2" customFormat="1"/>
    <row r="432" spans="1:10">
      <c r="A432" s="2"/>
      <c r="B432" s="2"/>
      <c r="C432" s="2"/>
      <c r="D432" s="2"/>
      <c r="E432" s="2"/>
      <c r="F432" s="2"/>
      <c r="G432" s="2"/>
      <c r="H432" s="2"/>
      <c r="I432" s="2"/>
      <c r="J432" s="2"/>
    </row>
  </sheetData>
  <sheetProtection algorithmName="SHA-512" hashValue="411dGPWhHdPxpJg4bkt8qIEwj35oFAN/YX6/4/bZGbtakxUyUGLyfjzHgfFeeCiEANjOHYQUU1hzbs4XzIuCIw==" saltValue="YAdyer5hTf1ZZAbBH6wKPw==" spinCount="100000" sheet="1" objects="1" scenarios="1"/>
  <mergeCells count="10">
    <mergeCell ref="A6:J10"/>
    <mergeCell ref="A13:J13"/>
    <mergeCell ref="A18:J18"/>
    <mergeCell ref="A19:J19"/>
    <mergeCell ref="A14:J17"/>
    <mergeCell ref="I47:J47"/>
    <mergeCell ref="I48:J48"/>
    <mergeCell ref="A20:J20"/>
    <mergeCell ref="I46:J46"/>
    <mergeCell ref="A21:J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11"/>
  <sheetViews>
    <sheetView showGridLines="0" showRowColHeaders="0" topLeftCell="A13" zoomScaleNormal="100" zoomScalePageLayoutView="85" workbookViewId="0">
      <selection activeCell="O38" sqref="O38"/>
    </sheetView>
  </sheetViews>
  <sheetFormatPr defaultColWidth="8.85546875" defaultRowHeight="12.75"/>
  <cols>
    <col min="1" max="4" width="8.85546875" style="22"/>
    <col min="5" max="5" width="10.140625" style="22" bestFit="1" customWidth="1"/>
    <col min="6" max="6" width="9.28515625" style="22" bestFit="1" customWidth="1"/>
    <col min="7" max="7" width="8.85546875" style="22"/>
    <col min="8" max="8" width="10.140625" style="22" customWidth="1"/>
    <col min="9" max="9" width="10.140625" style="22" bestFit="1" customWidth="1"/>
    <col min="10" max="99" width="8.85546875" style="23"/>
    <col min="100" max="16384" width="8.85546875" style="22"/>
  </cols>
  <sheetData>
    <row r="1" spans="1:10" ht="30">
      <c r="A1" s="49" t="s">
        <v>54</v>
      </c>
      <c r="B1" s="24"/>
      <c r="C1" s="24"/>
      <c r="D1" s="24"/>
      <c r="E1" s="24"/>
      <c r="F1" s="24"/>
      <c r="G1" s="24"/>
      <c r="H1" s="24"/>
      <c r="I1" s="24"/>
      <c r="J1" s="72"/>
    </row>
    <row r="2" spans="1:10" ht="20.25">
      <c r="A2" s="48" t="s">
        <v>53</v>
      </c>
      <c r="B2" s="24"/>
      <c r="C2" s="24"/>
      <c r="D2" s="24"/>
      <c r="E2" s="24"/>
      <c r="F2" s="24"/>
      <c r="G2" s="24"/>
      <c r="H2" s="24"/>
      <c r="I2" s="24"/>
      <c r="J2" s="72"/>
    </row>
    <row r="3" spans="1:10">
      <c r="A3" s="160" t="s">
        <v>138</v>
      </c>
      <c r="B3" s="160"/>
      <c r="C3" s="160"/>
      <c r="D3" s="160"/>
      <c r="E3" s="160"/>
      <c r="F3" s="160"/>
      <c r="G3" s="160"/>
      <c r="H3" s="160"/>
      <c r="I3" s="160"/>
      <c r="J3" s="160"/>
    </row>
    <row r="4" spans="1:10">
      <c r="A4" s="160"/>
      <c r="B4" s="160"/>
      <c r="C4" s="160"/>
      <c r="D4" s="160"/>
      <c r="E4" s="160"/>
      <c r="F4" s="160"/>
      <c r="G4" s="160"/>
      <c r="H4" s="160"/>
      <c r="I4" s="160"/>
      <c r="J4" s="160"/>
    </row>
    <row r="5" spans="1:10">
      <c r="A5" s="160"/>
      <c r="B5" s="160"/>
      <c r="C5" s="160"/>
      <c r="D5" s="160"/>
      <c r="E5" s="160"/>
      <c r="F5" s="160"/>
      <c r="G5" s="160"/>
      <c r="H5" s="160"/>
      <c r="I5" s="160"/>
      <c r="J5" s="160"/>
    </row>
    <row r="6" spans="1:10">
      <c r="A6" s="160"/>
      <c r="B6" s="160"/>
      <c r="C6" s="160"/>
      <c r="D6" s="160"/>
      <c r="E6" s="160"/>
      <c r="F6" s="160"/>
      <c r="G6" s="160"/>
      <c r="H6" s="160"/>
      <c r="I6" s="160"/>
      <c r="J6" s="160"/>
    </row>
    <row r="7" spans="1:10">
      <c r="A7" s="24"/>
      <c r="B7" s="24"/>
      <c r="C7" s="24"/>
      <c r="D7" s="24"/>
      <c r="E7" s="24"/>
      <c r="F7" s="24"/>
      <c r="G7" s="24"/>
      <c r="H7" s="24"/>
      <c r="I7" s="24"/>
      <c r="J7" s="72"/>
    </row>
    <row r="8" spans="1:10">
      <c r="A8" s="35" t="s">
        <v>52</v>
      </c>
      <c r="B8" s="35"/>
      <c r="C8" s="35"/>
      <c r="D8" s="35"/>
      <c r="E8" s="35"/>
      <c r="F8" s="24"/>
      <c r="G8" s="41"/>
      <c r="H8" s="41"/>
      <c r="I8" s="41"/>
      <c r="J8" s="72"/>
    </row>
    <row r="9" spans="1:10">
      <c r="A9" s="24"/>
      <c r="B9" s="24"/>
      <c r="C9" s="24"/>
      <c r="D9" s="24"/>
      <c r="E9" s="24"/>
      <c r="F9" s="24"/>
      <c r="G9" s="41"/>
      <c r="H9" s="25"/>
      <c r="I9" s="25"/>
      <c r="J9" s="138"/>
    </row>
    <row r="10" spans="1:10">
      <c r="A10" s="46" t="s">
        <v>51</v>
      </c>
      <c r="B10" s="24"/>
      <c r="C10" s="24"/>
      <c r="D10" s="24"/>
      <c r="E10" s="24"/>
      <c r="F10" s="40"/>
      <c r="G10" s="41"/>
      <c r="H10" s="25"/>
      <c r="I10" s="25"/>
      <c r="J10" s="138"/>
    </row>
    <row r="11" spans="1:10">
      <c r="A11" s="46" t="s">
        <v>136</v>
      </c>
      <c r="B11" s="24"/>
      <c r="C11" s="24"/>
      <c r="D11" s="24"/>
      <c r="E11" s="24"/>
      <c r="F11" s="40"/>
      <c r="G11" s="41"/>
      <c r="H11" s="44" t="s">
        <v>50</v>
      </c>
      <c r="I11" s="45" t="e">
        <f>(F11*8.33*(F12-F13))/F15</f>
        <v>#DIV/0!</v>
      </c>
      <c r="J11" s="139"/>
    </row>
    <row r="12" spans="1:10">
      <c r="A12" s="46" t="s">
        <v>49</v>
      </c>
      <c r="B12" s="24"/>
      <c r="C12" s="24"/>
      <c r="D12" s="24"/>
      <c r="E12" s="24"/>
      <c r="F12" s="40"/>
      <c r="G12" s="41"/>
      <c r="H12" s="44" t="s">
        <v>48</v>
      </c>
      <c r="I12" s="45" t="e">
        <f>I11/3412</f>
        <v>#DIV/0!</v>
      </c>
      <c r="J12" s="139"/>
    </row>
    <row r="13" spans="1:10">
      <c r="A13" s="46" t="s">
        <v>47</v>
      </c>
      <c r="B13" s="24"/>
      <c r="C13" s="24"/>
      <c r="D13" s="24"/>
      <c r="E13" s="24"/>
      <c r="F13" s="40"/>
      <c r="G13" s="41"/>
      <c r="H13" s="44" t="s">
        <v>46</v>
      </c>
      <c r="I13" s="45" t="e">
        <f>I12*365</f>
        <v>#DIV/0!</v>
      </c>
      <c r="J13" s="139"/>
    </row>
    <row r="14" spans="1:10">
      <c r="A14" s="46" t="s">
        <v>45</v>
      </c>
      <c r="B14" s="24"/>
      <c r="C14" s="24"/>
      <c r="D14" s="24"/>
      <c r="E14" s="24"/>
      <c r="F14" s="40"/>
      <c r="G14" s="41"/>
      <c r="H14" s="44" t="s">
        <v>44</v>
      </c>
      <c r="I14" s="45">
        <f>F14*(98-F13)</f>
        <v>0</v>
      </c>
      <c r="J14" s="139"/>
    </row>
    <row r="15" spans="1:10">
      <c r="A15" s="46" t="s">
        <v>43</v>
      </c>
      <c r="B15" s="24"/>
      <c r="C15" s="24"/>
      <c r="D15" s="24"/>
      <c r="E15" s="24"/>
      <c r="F15" s="47"/>
      <c r="G15" s="41"/>
      <c r="H15" s="44" t="s">
        <v>42</v>
      </c>
      <c r="I15" s="45">
        <f>I14*F24</f>
        <v>0</v>
      </c>
      <c r="J15" s="139"/>
    </row>
    <row r="16" spans="1:10">
      <c r="A16" s="46" t="s">
        <v>41</v>
      </c>
      <c r="B16" s="24"/>
      <c r="C16" s="24"/>
      <c r="D16" s="24"/>
      <c r="E16" s="24"/>
      <c r="F16" s="40"/>
      <c r="G16" s="41"/>
      <c r="H16" s="44" t="s">
        <v>40</v>
      </c>
      <c r="I16" s="43" t="e">
        <f>I15/((8.33*(F12-F13)))</f>
        <v>#DIV/0!</v>
      </c>
      <c r="J16" s="139"/>
    </row>
    <row r="17" spans="1:10">
      <c r="A17" s="46" t="s">
        <v>39</v>
      </c>
      <c r="B17" s="24"/>
      <c r="C17" s="24"/>
      <c r="D17" s="24"/>
      <c r="E17" s="24"/>
      <c r="F17" s="40"/>
      <c r="G17" s="41"/>
      <c r="H17" s="44" t="s">
        <v>38</v>
      </c>
      <c r="I17" s="43" t="e">
        <f>IF(I16&gt;F11, F11, I16)</f>
        <v>#DIV/0!</v>
      </c>
      <c r="J17" s="139"/>
    </row>
    <row r="18" spans="1:10">
      <c r="A18" s="24"/>
      <c r="B18" s="24"/>
      <c r="C18" s="24"/>
      <c r="D18" s="24"/>
      <c r="E18" s="24"/>
      <c r="F18" s="24"/>
      <c r="G18" s="41"/>
      <c r="H18" s="44"/>
      <c r="I18" s="44"/>
      <c r="J18" s="139"/>
    </row>
    <row r="19" spans="1:10">
      <c r="A19" s="25" t="s">
        <v>37</v>
      </c>
      <c r="B19" s="24"/>
      <c r="C19" s="24"/>
      <c r="D19" s="24"/>
      <c r="E19" s="24"/>
      <c r="F19" s="125">
        <f>IFERROR(I12*365,0)</f>
        <v>0</v>
      </c>
      <c r="G19" s="41"/>
      <c r="H19" s="44" t="s">
        <v>36</v>
      </c>
      <c r="I19" s="45" t="e">
        <f>I17*((125-F13)*F24)*8.33/F15</f>
        <v>#DIV/0!</v>
      </c>
      <c r="J19" s="139"/>
    </row>
    <row r="20" spans="1:10">
      <c r="A20" s="24"/>
      <c r="B20" s="24"/>
      <c r="C20" s="24"/>
      <c r="D20" s="24"/>
      <c r="E20" s="24"/>
      <c r="F20" s="24"/>
      <c r="G20" s="41"/>
      <c r="H20" s="44" t="s">
        <v>35</v>
      </c>
      <c r="I20" s="43" t="e">
        <f>I17*((125-F13)*F24)*8.33/F15/3412</f>
        <v>#DIV/0!</v>
      </c>
      <c r="J20" s="139"/>
    </row>
    <row r="21" spans="1:10">
      <c r="A21" s="24"/>
      <c r="B21" s="24"/>
      <c r="C21" s="24"/>
      <c r="D21" s="24"/>
      <c r="E21" s="24"/>
      <c r="F21" s="24"/>
      <c r="G21" s="41"/>
      <c r="H21" s="41"/>
      <c r="I21" s="41"/>
      <c r="J21" s="72"/>
    </row>
    <row r="22" spans="1:10">
      <c r="A22" s="35" t="s">
        <v>34</v>
      </c>
      <c r="B22" s="35"/>
      <c r="C22" s="35"/>
      <c r="D22" s="35"/>
      <c r="E22" s="35"/>
      <c r="F22" s="24"/>
      <c r="G22" s="41"/>
      <c r="H22" s="41"/>
      <c r="I22" s="41"/>
      <c r="J22" s="72"/>
    </row>
    <row r="23" spans="1:10">
      <c r="A23" s="24"/>
      <c r="B23" s="24"/>
      <c r="C23" s="24"/>
      <c r="D23" s="24"/>
      <c r="E23" s="24"/>
      <c r="F23" s="24"/>
      <c r="G23" s="41"/>
      <c r="H23" s="41"/>
      <c r="I23" s="41"/>
      <c r="J23" s="72"/>
    </row>
    <row r="24" spans="1:10">
      <c r="A24" s="27" t="s">
        <v>33</v>
      </c>
      <c r="B24" s="24"/>
      <c r="C24" s="24"/>
      <c r="D24" s="24"/>
      <c r="E24" s="24"/>
      <c r="F24" s="42"/>
      <c r="G24" s="41"/>
      <c r="H24" s="41"/>
      <c r="I24" s="41"/>
      <c r="J24" s="72"/>
    </row>
    <row r="25" spans="1:10">
      <c r="A25" s="24"/>
      <c r="B25" s="24"/>
      <c r="C25" s="24"/>
      <c r="D25" s="24"/>
      <c r="E25" s="24"/>
      <c r="F25" s="24"/>
      <c r="G25" s="41"/>
      <c r="H25" s="41"/>
      <c r="I25" s="41"/>
      <c r="J25" s="72"/>
    </row>
    <row r="26" spans="1:10">
      <c r="A26" s="25" t="s">
        <v>32</v>
      </c>
      <c r="B26" s="24"/>
      <c r="C26" s="24"/>
      <c r="D26" s="24"/>
      <c r="E26" s="24"/>
      <c r="F26" s="125">
        <f>IFERROR(F19-F28,0)</f>
        <v>0</v>
      </c>
      <c r="G26" s="41"/>
      <c r="H26" s="41"/>
      <c r="I26" s="41"/>
      <c r="J26" s="72"/>
    </row>
    <row r="27" spans="1:10">
      <c r="A27" s="24"/>
      <c r="B27" s="24"/>
      <c r="C27" s="24"/>
      <c r="D27" s="24"/>
      <c r="E27" s="24"/>
      <c r="F27" s="24"/>
      <c r="G27" s="41"/>
      <c r="H27" s="41"/>
      <c r="I27" s="41"/>
      <c r="J27" s="72"/>
    </row>
    <row r="28" spans="1:10">
      <c r="A28" s="33" t="s">
        <v>31</v>
      </c>
      <c r="B28" s="33"/>
      <c r="C28" s="33"/>
      <c r="D28" s="33"/>
      <c r="E28" s="33"/>
      <c r="F28" s="124">
        <f>IFERROR(I20*365,0)</f>
        <v>0</v>
      </c>
      <c r="G28" s="41"/>
      <c r="H28" s="41"/>
      <c r="I28" s="41"/>
      <c r="J28" s="72"/>
    </row>
    <row r="29" spans="1:10">
      <c r="A29" s="24"/>
      <c r="B29" s="24"/>
      <c r="C29" s="24"/>
      <c r="D29" s="24"/>
      <c r="E29" s="24"/>
      <c r="F29" s="24"/>
      <c r="G29" s="41"/>
      <c r="H29" s="41"/>
      <c r="I29" s="41"/>
      <c r="J29" s="72"/>
    </row>
    <row r="30" spans="1:10">
      <c r="A30" s="24"/>
      <c r="B30" s="24"/>
      <c r="C30" s="24"/>
      <c r="D30" s="24"/>
      <c r="E30" s="24"/>
      <c r="F30" s="24"/>
      <c r="G30" s="41"/>
      <c r="H30" s="41"/>
      <c r="I30" s="41"/>
      <c r="J30" s="72"/>
    </row>
    <row r="31" spans="1:10">
      <c r="A31" s="35" t="s">
        <v>30</v>
      </c>
      <c r="B31" s="35"/>
      <c r="C31" s="35"/>
      <c r="D31" s="35"/>
      <c r="E31" s="35"/>
      <c r="F31" s="24"/>
      <c r="G31" s="41"/>
      <c r="H31" s="41"/>
      <c r="I31" s="41"/>
      <c r="J31" s="72"/>
    </row>
    <row r="32" spans="1:10">
      <c r="A32" s="25" t="s">
        <v>29</v>
      </c>
      <c r="B32" s="24"/>
      <c r="C32" s="24"/>
      <c r="D32" s="24"/>
      <c r="E32" s="24"/>
      <c r="F32" s="24"/>
      <c r="G32" s="24"/>
      <c r="H32" s="24"/>
      <c r="I32" s="24"/>
      <c r="J32" s="72"/>
    </row>
    <row r="33" spans="1:10">
      <c r="A33" s="24"/>
      <c r="B33" s="24"/>
      <c r="C33" s="24"/>
      <c r="D33" s="24"/>
      <c r="E33" s="24"/>
      <c r="F33" s="24"/>
      <c r="G33" s="24"/>
      <c r="H33" s="24"/>
      <c r="I33" s="24"/>
      <c r="J33" s="72"/>
    </row>
    <row r="34" spans="1:10">
      <c r="A34" s="24"/>
      <c r="B34" s="24"/>
      <c r="C34" s="24"/>
      <c r="D34" s="24"/>
      <c r="E34" s="24"/>
      <c r="F34" s="24"/>
      <c r="G34" s="24"/>
      <c r="H34" s="24"/>
      <c r="I34" s="24"/>
      <c r="J34" s="72"/>
    </row>
    <row r="35" spans="1:10">
      <c r="A35" s="24"/>
      <c r="B35" s="27" t="s">
        <v>28</v>
      </c>
      <c r="C35" s="24"/>
      <c r="D35" s="27" t="s">
        <v>27</v>
      </c>
      <c r="E35" s="27"/>
      <c r="F35" s="27" t="s">
        <v>26</v>
      </c>
      <c r="G35" s="27"/>
      <c r="H35" s="27" t="s">
        <v>25</v>
      </c>
      <c r="I35" s="24"/>
      <c r="J35" s="72"/>
    </row>
    <row r="36" spans="1:10">
      <c r="A36" s="24"/>
      <c r="B36" s="39">
        <f>F28/12</f>
        <v>0</v>
      </c>
      <c r="C36" s="24"/>
      <c r="D36" s="40"/>
      <c r="E36" s="24"/>
      <c r="F36" s="40"/>
      <c r="G36" s="24"/>
      <c r="H36" s="37">
        <f>B36*D36*F36</f>
        <v>0</v>
      </c>
      <c r="I36" s="24"/>
      <c r="J36" s="72"/>
    </row>
    <row r="37" spans="1:10">
      <c r="A37" s="24"/>
      <c r="B37" s="39">
        <f>F28/12</f>
        <v>0</v>
      </c>
      <c r="C37" s="24"/>
      <c r="D37" s="40"/>
      <c r="E37" s="24"/>
      <c r="F37" s="40"/>
      <c r="G37" s="24"/>
      <c r="H37" s="37">
        <f>B37*D37*F37</f>
        <v>0</v>
      </c>
      <c r="I37" s="24"/>
      <c r="J37" s="72"/>
    </row>
    <row r="38" spans="1:10">
      <c r="A38" s="24"/>
      <c r="B38" s="39"/>
      <c r="C38" s="24"/>
      <c r="D38" s="38"/>
      <c r="E38" s="24"/>
      <c r="F38" s="38"/>
      <c r="G38" s="24"/>
      <c r="H38" s="37"/>
      <c r="I38" s="24"/>
      <c r="J38" s="72"/>
    </row>
    <row r="39" spans="1:10">
      <c r="A39" s="24"/>
      <c r="B39" s="27" t="s">
        <v>24</v>
      </c>
      <c r="C39" s="24"/>
      <c r="D39" s="24"/>
      <c r="E39" s="24"/>
      <c r="F39" s="24"/>
      <c r="G39" s="24"/>
      <c r="H39" s="36">
        <f>SUM(H36:H37)</f>
        <v>0</v>
      </c>
      <c r="I39" s="24"/>
      <c r="J39" s="72"/>
    </row>
    <row r="40" spans="1:10">
      <c r="A40" s="24"/>
      <c r="B40" s="24"/>
      <c r="C40" s="24"/>
      <c r="D40" s="24"/>
      <c r="E40" s="24"/>
      <c r="F40" s="24"/>
      <c r="G40" s="24"/>
      <c r="H40" s="24"/>
      <c r="I40" s="24"/>
      <c r="J40" s="72"/>
    </row>
    <row r="41" spans="1:10" ht="12.75" customHeight="1">
      <c r="A41" s="35" t="s">
        <v>23</v>
      </c>
      <c r="B41" s="35"/>
      <c r="C41" s="35"/>
      <c r="D41" s="35"/>
      <c r="E41" s="35"/>
      <c r="F41" s="24"/>
      <c r="G41" s="24"/>
      <c r="H41" s="24"/>
      <c r="I41" s="24"/>
      <c r="J41" s="72"/>
    </row>
    <row r="42" spans="1:10" ht="12.75" hidden="1" customHeight="1">
      <c r="A42" s="24"/>
      <c r="B42" s="24"/>
      <c r="C42" s="24"/>
      <c r="D42" s="24"/>
      <c r="E42" s="24"/>
      <c r="F42" s="24"/>
      <c r="G42" s="24"/>
      <c r="H42" s="24"/>
      <c r="I42" s="24"/>
      <c r="J42" s="72"/>
    </row>
    <row r="43" spans="1:10">
      <c r="A43" s="24"/>
      <c r="B43" s="24"/>
      <c r="C43" s="24"/>
      <c r="D43" s="24"/>
      <c r="E43" s="24"/>
      <c r="F43" s="24"/>
      <c r="G43" s="24"/>
      <c r="H43" s="24"/>
      <c r="I43" s="24"/>
      <c r="J43" s="72"/>
    </row>
    <row r="44" spans="1:10">
      <c r="A44" s="24"/>
      <c r="B44" s="27" t="s">
        <v>22</v>
      </c>
      <c r="C44" s="24"/>
      <c r="D44" s="24"/>
      <c r="E44" s="34"/>
      <c r="F44" s="166" t="s">
        <v>146</v>
      </c>
      <c r="G44" s="167"/>
      <c r="H44" s="167"/>
      <c r="I44" s="167"/>
      <c r="J44" s="72"/>
    </row>
    <row r="45" spans="1:10">
      <c r="A45" s="24"/>
      <c r="B45" s="33" t="s">
        <v>21</v>
      </c>
      <c r="C45" s="32"/>
      <c r="D45" s="31">
        <f>(F28*0.18)/2</f>
        <v>0</v>
      </c>
      <c r="E45" s="30">
        <f>IF(D45&lt;(0.5*E44),IF(D45&lt;100000,D45,100000),IF((0.5*E44)&lt;100000,(0.5*E44),100000))</f>
        <v>0</v>
      </c>
      <c r="F45" s="166"/>
      <c r="G45" s="167"/>
      <c r="H45" s="167"/>
      <c r="I45" s="167"/>
      <c r="J45" s="73"/>
    </row>
    <row r="46" spans="1:10">
      <c r="A46" s="24"/>
      <c r="B46" s="27" t="s">
        <v>20</v>
      </c>
      <c r="C46" s="24"/>
      <c r="D46" s="24"/>
      <c r="E46" s="29" t="e">
        <f>((F28*0.18))/E45</f>
        <v>#DIV/0!</v>
      </c>
      <c r="F46" s="166"/>
      <c r="G46" s="167"/>
      <c r="H46" s="167"/>
      <c r="I46" s="167"/>
      <c r="J46" s="72"/>
    </row>
    <row r="47" spans="1:10">
      <c r="A47" s="24"/>
      <c r="B47" s="27" t="s">
        <v>19</v>
      </c>
      <c r="C47" s="24"/>
      <c r="D47" s="24"/>
      <c r="E47" s="28">
        <f>E44-E45</f>
        <v>0</v>
      </c>
      <c r="F47" s="166"/>
      <c r="G47" s="167"/>
      <c r="H47" s="167"/>
      <c r="I47" s="167"/>
      <c r="J47" s="72"/>
    </row>
    <row r="48" spans="1:10" ht="14.45" customHeight="1">
      <c r="A48" s="24"/>
      <c r="B48" s="27" t="s">
        <v>18</v>
      </c>
      <c r="C48" s="24"/>
      <c r="D48" s="24"/>
      <c r="E48" s="26" t="str">
        <f>IF(H39=0, "", E47/H39)</f>
        <v/>
      </c>
      <c r="F48" s="164" t="s">
        <v>17</v>
      </c>
      <c r="G48" s="165"/>
      <c r="H48" s="165"/>
      <c r="I48" s="165"/>
      <c r="J48" s="72"/>
    </row>
    <row r="49" spans="1:10">
      <c r="A49" s="24"/>
      <c r="B49" s="24"/>
      <c r="C49" s="24"/>
      <c r="D49" s="24"/>
      <c r="E49" s="24"/>
      <c r="F49" s="24"/>
      <c r="G49" s="24"/>
      <c r="H49" s="24"/>
      <c r="I49" s="24"/>
      <c r="J49" s="72"/>
    </row>
    <row r="50" spans="1:10" s="23" customFormat="1">
      <c r="A50" s="24"/>
      <c r="B50" s="24"/>
      <c r="C50" s="24"/>
      <c r="D50" s="24"/>
      <c r="E50" s="24"/>
      <c r="F50" s="24"/>
      <c r="G50" s="24"/>
      <c r="H50" s="74"/>
      <c r="I50" s="163"/>
      <c r="J50" s="163"/>
    </row>
    <row r="51" spans="1:10" s="23" customFormat="1">
      <c r="A51" s="24"/>
      <c r="B51" s="24"/>
      <c r="C51" s="24"/>
      <c r="D51" s="24"/>
      <c r="E51" s="24"/>
      <c r="F51" s="24"/>
      <c r="G51" s="24"/>
      <c r="H51" s="74"/>
      <c r="I51" s="77"/>
      <c r="J51" s="77"/>
    </row>
    <row r="52" spans="1:10" s="23" customFormat="1">
      <c r="A52" s="25"/>
      <c r="B52" s="24"/>
      <c r="C52" s="24"/>
      <c r="D52" s="24"/>
      <c r="E52" s="24"/>
      <c r="F52" s="24"/>
      <c r="G52" s="24"/>
      <c r="H52" s="74"/>
      <c r="I52" s="74"/>
      <c r="J52" s="75"/>
    </row>
    <row r="53" spans="1:10" s="23" customFormat="1">
      <c r="A53" s="72"/>
      <c r="B53" s="72"/>
      <c r="C53" s="72"/>
      <c r="D53" s="72"/>
      <c r="E53" s="72"/>
      <c r="F53" s="72"/>
      <c r="G53" s="72"/>
      <c r="H53" s="72"/>
      <c r="I53" s="163"/>
      <c r="J53" s="163"/>
    </row>
    <row r="54" spans="1:10" s="23" customFormat="1"/>
    <row r="55" spans="1:10" s="23" customFormat="1"/>
    <row r="56" spans="1:10" s="23" customFormat="1"/>
    <row r="57" spans="1:10" s="23" customFormat="1"/>
    <row r="58" spans="1:10" s="23" customFormat="1"/>
    <row r="59" spans="1:10" s="23" customFormat="1"/>
    <row r="60" spans="1:10" s="23" customFormat="1"/>
    <row r="61" spans="1:10" s="23" customFormat="1"/>
    <row r="62" spans="1:10" s="23" customFormat="1"/>
    <row r="63" spans="1:10" s="23" customFormat="1"/>
    <row r="64" spans="1:10"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row r="78" s="23" customFormat="1"/>
    <row r="79" s="23" customFormat="1"/>
    <row r="80" s="23" customFormat="1"/>
    <row r="81" s="23" customFormat="1"/>
    <row r="82" s="23" customFormat="1"/>
    <row r="83" s="23" customFormat="1"/>
    <row r="84" s="23" customFormat="1"/>
    <row r="85" s="23" customFormat="1"/>
    <row r="86" s="23" customFormat="1"/>
    <row r="87" s="23" customFormat="1"/>
    <row r="88" s="23" customFormat="1"/>
    <row r="89" s="23" customFormat="1"/>
    <row r="90" s="23" customFormat="1"/>
    <row r="91" s="23" customFormat="1"/>
    <row r="92" s="23" customFormat="1"/>
    <row r="93" s="23" customFormat="1"/>
    <row r="94" s="23" customFormat="1"/>
    <row r="95" s="23" customFormat="1"/>
    <row r="96" s="23" customFormat="1"/>
    <row r="97" s="23" customFormat="1"/>
    <row r="98" s="23" customFormat="1"/>
    <row r="99" s="23" customFormat="1"/>
    <row r="100" s="23" customFormat="1"/>
    <row r="101" s="23" customFormat="1"/>
    <row r="102" s="23" customFormat="1"/>
    <row r="103" s="23" customFormat="1"/>
    <row r="104" s="23" customFormat="1"/>
    <row r="105" s="23" customFormat="1"/>
    <row r="106" s="23" customFormat="1"/>
    <row r="107" s="23" customFormat="1"/>
    <row r="108" s="23" customFormat="1"/>
    <row r="109" s="23" customFormat="1"/>
    <row r="110" s="23" customFormat="1"/>
    <row r="111" s="23" customFormat="1"/>
    <row r="112" s="23" customFormat="1"/>
    <row r="113" s="23" customFormat="1"/>
    <row r="114" s="23" customFormat="1"/>
    <row r="115" s="23" customFormat="1"/>
    <row r="116" s="23" customFormat="1"/>
    <row r="117" s="23" customFormat="1"/>
    <row r="118" s="23" customFormat="1"/>
    <row r="119" s="23" customFormat="1"/>
    <row r="120" s="23" customFormat="1"/>
    <row r="121" s="23" customFormat="1"/>
    <row r="122" s="23" customFormat="1"/>
    <row r="123" s="23" customFormat="1"/>
    <row r="124" s="23" customFormat="1"/>
    <row r="125" s="23" customFormat="1"/>
    <row r="126" s="23" customFormat="1"/>
    <row r="127" s="23" customFormat="1"/>
    <row r="128" s="23" customFormat="1"/>
    <row r="129" s="23" customFormat="1"/>
    <row r="130" s="23" customFormat="1"/>
    <row r="131" s="23" customFormat="1"/>
    <row r="132" s="23" customFormat="1"/>
    <row r="133" s="23" customFormat="1"/>
    <row r="134" s="23" customFormat="1"/>
    <row r="135" s="23" customFormat="1"/>
    <row r="136" s="23" customFormat="1"/>
    <row r="137" s="23" customFormat="1"/>
    <row r="138" s="23" customFormat="1"/>
    <row r="139" s="23" customFormat="1"/>
    <row r="140" s="23" customFormat="1"/>
    <row r="141" s="23" customFormat="1"/>
    <row r="142" s="23" customFormat="1"/>
    <row r="143" s="23" customFormat="1"/>
    <row r="144" s="23" customFormat="1"/>
    <row r="145" s="23" customFormat="1"/>
    <row r="146" s="23" customFormat="1"/>
    <row r="147" s="23" customFormat="1"/>
    <row r="148" s="23" customFormat="1"/>
    <row r="149" s="23" customFormat="1"/>
    <row r="150" s="23" customFormat="1"/>
    <row r="151" s="23" customFormat="1"/>
    <row r="152" s="23" customFormat="1"/>
    <row r="153" s="23" customFormat="1"/>
    <row r="154" s="23" customFormat="1"/>
    <row r="155" s="23" customFormat="1"/>
    <row r="156" s="23" customFormat="1"/>
    <row r="157" s="23" customFormat="1"/>
    <row r="158" s="23" customFormat="1"/>
    <row r="159" s="23" customFormat="1"/>
    <row r="160" s="23" customFormat="1"/>
    <row r="161" s="23" customFormat="1"/>
    <row r="162" s="23" customFormat="1"/>
    <row r="163" s="23" customFormat="1"/>
    <row r="164" s="23" customFormat="1"/>
    <row r="165" s="23" customFormat="1"/>
    <row r="166" s="23" customFormat="1"/>
    <row r="167" s="23" customFormat="1"/>
    <row r="168" s="23" customFormat="1"/>
    <row r="169" s="23" customFormat="1"/>
    <row r="170" s="23" customFormat="1"/>
    <row r="171" s="23" customFormat="1"/>
    <row r="172" s="23" customFormat="1"/>
    <row r="173" s="23" customFormat="1"/>
    <row r="174" s="23" customFormat="1"/>
    <row r="175" s="23" customFormat="1"/>
    <row r="176" s="23" customFormat="1"/>
    <row r="177" s="23" customFormat="1"/>
    <row r="178" s="23" customFormat="1"/>
    <row r="179" s="23" customFormat="1"/>
    <row r="180" s="23" customFormat="1"/>
    <row r="181" s="23" customFormat="1"/>
    <row r="182" s="23" customFormat="1"/>
    <row r="183" s="23" customFormat="1"/>
    <row r="184" s="23" customFormat="1"/>
    <row r="185" s="23" customFormat="1"/>
    <row r="186" s="23" customFormat="1"/>
    <row r="187" s="23" customFormat="1"/>
    <row r="188" s="23" customFormat="1"/>
    <row r="189" s="23" customFormat="1"/>
    <row r="190" s="23" customFormat="1"/>
    <row r="191" s="23" customFormat="1"/>
    <row r="192" s="23" customFormat="1"/>
    <row r="193" s="23" customFormat="1"/>
    <row r="194" s="23" customFormat="1"/>
    <row r="195" s="23" customFormat="1"/>
    <row r="196" s="23" customFormat="1"/>
    <row r="197" s="23" customFormat="1"/>
    <row r="198" s="23" customFormat="1"/>
    <row r="199" s="23" customFormat="1"/>
    <row r="200" s="23" customFormat="1"/>
    <row r="201" s="23" customFormat="1"/>
    <row r="202" s="23" customFormat="1"/>
    <row r="203" s="23" customFormat="1"/>
    <row r="204" s="23" customFormat="1"/>
    <row r="205" s="23" customFormat="1"/>
    <row r="206" s="23" customFormat="1"/>
    <row r="207" s="23" customFormat="1"/>
    <row r="208" s="23" customFormat="1"/>
    <row r="209" s="23" customFormat="1"/>
    <row r="210" s="23" customFormat="1"/>
    <row r="211" s="23" customFormat="1"/>
    <row r="212" s="23" customFormat="1"/>
    <row r="213" s="23" customFormat="1"/>
    <row r="214" s="23" customFormat="1"/>
    <row r="215" s="23" customFormat="1"/>
    <row r="216" s="23" customFormat="1"/>
    <row r="217" s="23" customFormat="1"/>
    <row r="218" s="23" customFormat="1"/>
    <row r="219" s="23" customFormat="1"/>
    <row r="220" s="23" customFormat="1"/>
    <row r="221" s="23" customFormat="1"/>
    <row r="222" s="23" customFormat="1"/>
    <row r="223" s="23" customFormat="1"/>
    <row r="224" s="23" customFormat="1"/>
    <row r="225" s="23" customFormat="1"/>
    <row r="226" s="23" customFormat="1"/>
    <row r="227" s="23" customFormat="1"/>
    <row r="228" s="23" customFormat="1"/>
    <row r="229" s="23" customFormat="1"/>
    <row r="230" s="23" customFormat="1"/>
    <row r="231" s="23" customFormat="1"/>
    <row r="232" s="23" customFormat="1"/>
    <row r="233" s="23" customFormat="1"/>
    <row r="234" s="23" customFormat="1"/>
    <row r="235" s="23" customFormat="1"/>
    <row r="236" s="23" customFormat="1"/>
    <row r="237" s="23" customFormat="1"/>
    <row r="238" s="23" customFormat="1"/>
    <row r="239" s="23" customFormat="1"/>
    <row r="240" s="23" customFormat="1"/>
    <row r="241" s="23" customFormat="1"/>
    <row r="242" s="23" customFormat="1"/>
    <row r="243" s="23" customFormat="1"/>
    <row r="244" s="23" customFormat="1"/>
    <row r="245" s="23" customFormat="1"/>
    <row r="246" s="23" customFormat="1"/>
    <row r="247" s="23" customFormat="1"/>
    <row r="248" s="23" customFormat="1"/>
    <row r="249" s="23" customFormat="1"/>
    <row r="250" s="23" customFormat="1"/>
    <row r="251" s="23" customFormat="1"/>
    <row r="252" s="23" customFormat="1"/>
    <row r="253" s="23" customFormat="1"/>
    <row r="254" s="23" customFormat="1"/>
    <row r="255" s="23" customFormat="1"/>
    <row r="256" s="23" customFormat="1"/>
    <row r="257" s="23" customFormat="1"/>
    <row r="258" s="23" customFormat="1"/>
    <row r="259" s="23" customFormat="1"/>
    <row r="260" s="23" customFormat="1"/>
    <row r="261" s="23" customFormat="1"/>
    <row r="262" s="23" customFormat="1"/>
    <row r="263" s="23" customFormat="1"/>
    <row r="264" s="23" customFormat="1"/>
    <row r="265" s="23" customFormat="1"/>
    <row r="266" s="23" customFormat="1"/>
    <row r="267" s="23" customFormat="1"/>
    <row r="268" s="23" customFormat="1"/>
    <row r="269" s="23" customFormat="1"/>
    <row r="270" s="23" customFormat="1"/>
    <row r="271" s="23" customFormat="1"/>
    <row r="272" s="23" customFormat="1"/>
    <row r="273" s="23" customFormat="1"/>
    <row r="274" s="23" customFormat="1"/>
    <row r="275" s="23" customFormat="1"/>
    <row r="276" s="23" customFormat="1"/>
    <row r="277" s="23" customFormat="1"/>
    <row r="278" s="23" customFormat="1"/>
    <row r="279" s="23" customFormat="1"/>
    <row r="280" s="23" customFormat="1"/>
    <row r="281" s="23" customFormat="1"/>
    <row r="282" s="23" customFormat="1"/>
    <row r="283" s="23" customFormat="1"/>
    <row r="284" s="23" customFormat="1"/>
    <row r="285" s="23" customFormat="1"/>
    <row r="286" s="23" customFormat="1"/>
    <row r="287" s="23" customFormat="1"/>
    <row r="288" s="23" customFormat="1"/>
    <row r="289" s="23" customFormat="1"/>
    <row r="290" s="23" customFormat="1"/>
    <row r="291" s="23" customFormat="1"/>
    <row r="292" s="23" customFormat="1"/>
    <row r="293" s="23" customFormat="1"/>
    <row r="294" s="23" customFormat="1"/>
    <row r="295" s="23" customFormat="1"/>
    <row r="296" s="23" customFormat="1"/>
    <row r="297" s="23" customFormat="1"/>
    <row r="298" s="23" customFormat="1"/>
    <row r="299" s="23" customFormat="1"/>
    <row r="300" s="23" customFormat="1"/>
    <row r="301" s="23" customFormat="1"/>
    <row r="302" s="23" customFormat="1"/>
    <row r="303" s="23" customFormat="1"/>
    <row r="304" s="23" customFormat="1"/>
    <row r="305" s="23" customFormat="1"/>
    <row r="306" s="23" customFormat="1"/>
    <row r="307" s="23" customFormat="1"/>
    <row r="308" s="23" customFormat="1"/>
    <row r="309" s="23" customFormat="1"/>
    <row r="310" s="23" customFormat="1"/>
    <row r="311" s="23" customFormat="1"/>
    <row r="312" s="23" customFormat="1"/>
    <row r="313" s="23" customFormat="1"/>
    <row r="314" s="23" customFormat="1"/>
    <row r="315" s="23" customFormat="1"/>
    <row r="316" s="23" customFormat="1"/>
    <row r="317" s="23" customFormat="1"/>
    <row r="318" s="23" customFormat="1"/>
    <row r="319" s="23" customFormat="1"/>
    <row r="320" s="23" customFormat="1"/>
    <row r="321" s="23" customFormat="1"/>
    <row r="322" s="23" customFormat="1"/>
    <row r="323" s="23" customFormat="1"/>
    <row r="324" s="23" customFormat="1"/>
    <row r="325" s="23" customFormat="1"/>
    <row r="326" s="23" customFormat="1"/>
    <row r="327" s="23" customFormat="1"/>
    <row r="328" s="23" customFormat="1"/>
    <row r="329" s="23" customFormat="1"/>
    <row r="330" s="23" customFormat="1"/>
    <row r="331" s="23" customFormat="1"/>
    <row r="332" s="23" customFormat="1"/>
    <row r="333" s="23" customFormat="1"/>
    <row r="334" s="23" customFormat="1"/>
    <row r="335" s="23" customFormat="1"/>
    <row r="336" s="23" customFormat="1"/>
    <row r="337" s="23" customFormat="1"/>
    <row r="338" s="23" customFormat="1"/>
    <row r="339" s="23" customFormat="1"/>
    <row r="340" s="23" customFormat="1"/>
    <row r="341" s="23" customFormat="1"/>
    <row r="342" s="23" customFormat="1"/>
    <row r="343" s="23" customFormat="1"/>
    <row r="344" s="23" customFormat="1"/>
    <row r="345" s="23" customFormat="1"/>
    <row r="346" s="23" customFormat="1"/>
    <row r="347" s="23" customFormat="1"/>
    <row r="348" s="23" customFormat="1"/>
    <row r="349" s="23" customFormat="1"/>
    <row r="350" s="23" customFormat="1"/>
    <row r="351" s="23" customFormat="1"/>
    <row r="352" s="23" customFormat="1"/>
    <row r="353" s="23" customFormat="1"/>
    <row r="354" s="23" customFormat="1"/>
    <row r="355" s="23" customFormat="1"/>
    <row r="356" s="23" customFormat="1"/>
    <row r="357" s="23" customFormat="1"/>
    <row r="358" s="23" customFormat="1"/>
    <row r="359" s="23" customFormat="1"/>
    <row r="360" s="23" customFormat="1"/>
    <row r="361" s="23" customFormat="1"/>
    <row r="362" s="23" customFormat="1"/>
    <row r="363" s="23" customFormat="1"/>
    <row r="364" s="23" customFormat="1"/>
    <row r="365" s="23" customFormat="1"/>
    <row r="366" s="23" customFormat="1"/>
    <row r="367" s="23" customFormat="1"/>
    <row r="368" s="23" customFormat="1"/>
    <row r="369" s="23" customFormat="1"/>
    <row r="370" s="23" customFormat="1"/>
    <row r="371" s="23" customFormat="1"/>
    <row r="372" s="23" customFormat="1"/>
    <row r="373" s="23" customFormat="1"/>
    <row r="374" s="23" customFormat="1"/>
    <row r="375" s="23" customFormat="1"/>
    <row r="376" s="23" customFormat="1"/>
    <row r="377" s="23" customFormat="1"/>
    <row r="378" s="23" customFormat="1"/>
    <row r="379" s="23" customFormat="1"/>
    <row r="380" s="23" customFormat="1"/>
    <row r="381" s="23" customFormat="1"/>
    <row r="382" s="23" customFormat="1"/>
    <row r="383" s="23" customFormat="1"/>
    <row r="384" s="23" customFormat="1"/>
    <row r="385" s="23" customFormat="1"/>
    <row r="386" s="23" customFormat="1"/>
    <row r="387" s="23" customFormat="1"/>
    <row r="388" s="23" customFormat="1"/>
    <row r="389" s="23" customFormat="1"/>
    <row r="390" s="23" customFormat="1"/>
    <row r="391" s="23" customFormat="1"/>
    <row r="392" s="23" customFormat="1"/>
    <row r="393" s="23" customFormat="1"/>
    <row r="394" s="23" customFormat="1"/>
    <row r="395" s="23" customFormat="1"/>
    <row r="396" s="23" customFormat="1"/>
    <row r="397" s="23" customFormat="1"/>
    <row r="398" s="23" customFormat="1"/>
    <row r="399" s="23" customFormat="1"/>
    <row r="400" s="23" customFormat="1"/>
    <row r="401" s="23" customFormat="1"/>
    <row r="402" s="23" customFormat="1"/>
    <row r="403" s="23" customFormat="1"/>
    <row r="404" s="23" customFormat="1"/>
    <row r="405" s="23" customFormat="1"/>
    <row r="406" s="23" customFormat="1"/>
    <row r="407" s="23" customFormat="1"/>
    <row r="408" s="23" customFormat="1"/>
    <row r="409" s="23" customFormat="1"/>
    <row r="410" s="23" customFormat="1"/>
    <row r="411" s="23" customFormat="1"/>
    <row r="412" s="23" customFormat="1"/>
    <row r="413" s="23" customFormat="1"/>
    <row r="414" s="23" customFormat="1"/>
    <row r="415" s="23" customFormat="1"/>
    <row r="416" s="23" customFormat="1"/>
    <row r="417" s="23" customFormat="1"/>
    <row r="418" s="23" customFormat="1"/>
    <row r="419" s="23" customFormat="1"/>
    <row r="420" s="23" customFormat="1"/>
    <row r="421" s="23" customFormat="1"/>
    <row r="422" s="23" customFormat="1"/>
    <row r="423" s="23" customFormat="1"/>
    <row r="424" s="23" customFormat="1"/>
    <row r="425" s="23" customFormat="1"/>
    <row r="426" s="23" customFormat="1"/>
    <row r="427" s="23" customFormat="1"/>
    <row r="428" s="23" customFormat="1"/>
    <row r="429" s="23" customFormat="1"/>
    <row r="430" s="23" customFormat="1"/>
    <row r="431" s="23" customFormat="1"/>
    <row r="432" s="23" customFormat="1"/>
    <row r="433" s="23" customFormat="1"/>
    <row r="434" s="23" customFormat="1"/>
    <row r="435" s="23" customFormat="1"/>
    <row r="436" s="23" customFormat="1"/>
    <row r="437" s="23" customFormat="1"/>
    <row r="438" s="23" customFormat="1"/>
    <row r="439" s="23" customFormat="1"/>
    <row r="440" s="23" customFormat="1"/>
    <row r="441" s="23" customFormat="1"/>
    <row r="442" s="23" customFormat="1"/>
    <row r="443" s="23" customFormat="1"/>
    <row r="444" s="23" customFormat="1"/>
    <row r="445" s="23" customFormat="1"/>
    <row r="446" s="23" customFormat="1"/>
    <row r="447" s="23" customFormat="1"/>
    <row r="448" s="23" customFormat="1"/>
    <row r="449" s="23" customFormat="1"/>
    <row r="450" s="23" customFormat="1"/>
    <row r="451" s="23" customFormat="1"/>
    <row r="452" s="23" customFormat="1"/>
    <row r="453" s="23" customFormat="1"/>
    <row r="454" s="23" customFormat="1"/>
    <row r="455" s="23" customFormat="1"/>
    <row r="456" s="23" customFormat="1"/>
    <row r="457" s="23" customFormat="1"/>
    <row r="458" s="23" customFormat="1"/>
    <row r="459" s="23" customFormat="1"/>
    <row r="460" s="23" customFormat="1"/>
    <row r="461" s="23" customFormat="1"/>
    <row r="462" s="23" customFormat="1"/>
    <row r="463" s="23" customFormat="1"/>
    <row r="464" s="23" customFormat="1"/>
    <row r="465" s="23" customFormat="1"/>
    <row r="466" s="23" customFormat="1"/>
    <row r="467" s="23" customFormat="1"/>
    <row r="468" s="23" customFormat="1"/>
    <row r="469" s="23" customFormat="1"/>
    <row r="470" s="23" customFormat="1"/>
    <row r="471" s="23" customFormat="1"/>
    <row r="472" s="23" customFormat="1"/>
    <row r="473" s="23" customFormat="1"/>
    <row r="474" s="23" customFormat="1"/>
    <row r="475" s="23" customFormat="1"/>
    <row r="476" s="23" customFormat="1"/>
    <row r="477" s="23" customFormat="1"/>
    <row r="478" s="23" customFormat="1"/>
    <row r="479" s="23" customFormat="1"/>
    <row r="480" s="23" customFormat="1"/>
    <row r="481" s="23" customFormat="1"/>
    <row r="482" s="23" customFormat="1"/>
    <row r="483" s="23" customFormat="1"/>
    <row r="484" s="23" customFormat="1"/>
    <row r="485" s="23" customFormat="1"/>
    <row r="486" s="23" customFormat="1"/>
    <row r="487" s="23" customFormat="1"/>
    <row r="488" s="23" customFormat="1"/>
    <row r="489" s="23" customFormat="1"/>
    <row r="490" s="23" customFormat="1"/>
    <row r="491" s="23" customFormat="1"/>
    <row r="492" s="23" customFormat="1"/>
    <row r="493" s="23" customFormat="1"/>
    <row r="494" s="23" customFormat="1"/>
    <row r="495" s="23" customFormat="1"/>
    <row r="496" s="23" customFormat="1"/>
    <row r="497" s="23" customFormat="1"/>
    <row r="498" s="23" customFormat="1"/>
    <row r="499" s="23" customFormat="1"/>
    <row r="500" s="23" customFormat="1"/>
    <row r="501" s="23" customFormat="1"/>
    <row r="502" s="23" customFormat="1"/>
    <row r="503" s="23" customFormat="1"/>
    <row r="504" s="23" customFormat="1"/>
    <row r="505" s="23" customFormat="1"/>
    <row r="506" s="23" customFormat="1"/>
    <row r="507" s="23" customFormat="1"/>
    <row r="508" s="23" customFormat="1"/>
    <row r="509" s="23" customFormat="1"/>
    <row r="510" s="23" customFormat="1"/>
    <row r="511" s="23" customFormat="1"/>
    <row r="512" s="23" customFormat="1"/>
    <row r="513" s="23" customFormat="1"/>
    <row r="514" s="23" customFormat="1"/>
    <row r="515" s="23" customFormat="1"/>
    <row r="516" s="23" customFormat="1"/>
    <row r="517" s="23" customFormat="1"/>
    <row r="518" s="23" customFormat="1"/>
    <row r="519" s="23" customFormat="1"/>
    <row r="520" s="23" customFormat="1"/>
    <row r="521" s="23" customFormat="1"/>
    <row r="522" s="23" customFormat="1"/>
    <row r="523" s="23" customFormat="1"/>
    <row r="524" s="23" customFormat="1"/>
    <row r="525" s="23" customFormat="1"/>
    <row r="526" s="23" customFormat="1"/>
    <row r="527" s="23" customFormat="1"/>
    <row r="528" s="23" customFormat="1"/>
    <row r="529" s="23" customFormat="1"/>
    <row r="530" s="23" customFormat="1"/>
    <row r="531" s="23" customFormat="1"/>
    <row r="532" s="23" customFormat="1"/>
    <row r="533" s="23" customFormat="1"/>
    <row r="534" s="23" customFormat="1"/>
    <row r="535" s="23" customFormat="1"/>
    <row r="536" s="23" customFormat="1"/>
    <row r="537" s="23" customFormat="1"/>
    <row r="538" s="23" customFormat="1"/>
    <row r="539" s="23" customFormat="1"/>
    <row r="540" s="23" customFormat="1"/>
    <row r="541" s="23" customFormat="1"/>
    <row r="542" s="23" customFormat="1"/>
    <row r="543" s="23" customFormat="1"/>
    <row r="544" s="23" customFormat="1"/>
    <row r="545" s="23" customFormat="1"/>
    <row r="546" s="23" customFormat="1"/>
    <row r="547" s="23" customFormat="1"/>
    <row r="548" s="23" customFormat="1"/>
    <row r="549" s="23" customFormat="1"/>
    <row r="550" s="23" customFormat="1"/>
    <row r="551" s="23" customFormat="1"/>
    <row r="552" s="23" customFormat="1"/>
    <row r="553" s="23" customFormat="1"/>
    <row r="554" s="23" customFormat="1"/>
    <row r="555" s="23" customFormat="1"/>
    <row r="556" s="23" customFormat="1"/>
    <row r="557" s="23" customFormat="1"/>
    <row r="558" s="23" customFormat="1"/>
    <row r="559" s="23" customFormat="1"/>
    <row r="560" s="23" customFormat="1"/>
    <row r="561" s="23" customFormat="1"/>
    <row r="562" s="23" customFormat="1"/>
    <row r="563" s="23" customFormat="1"/>
    <row r="564" s="23" customFormat="1"/>
    <row r="565" s="23" customFormat="1"/>
    <row r="566" s="23" customFormat="1"/>
    <row r="567" s="23" customFormat="1"/>
    <row r="568" s="23" customFormat="1"/>
    <row r="569" s="23" customFormat="1"/>
    <row r="570" s="23" customFormat="1"/>
    <row r="571" s="23" customFormat="1"/>
    <row r="572" s="23" customFormat="1"/>
    <row r="573" s="23" customFormat="1"/>
    <row r="574" s="23" customFormat="1"/>
    <row r="575" s="23" customFormat="1"/>
    <row r="576" s="23" customFormat="1"/>
    <row r="577" s="23" customFormat="1"/>
    <row r="578" s="23" customFormat="1"/>
    <row r="579" s="23" customFormat="1"/>
    <row r="580" s="23" customFormat="1"/>
    <row r="581" s="23" customFormat="1"/>
    <row r="582" s="23" customFormat="1"/>
    <row r="583" s="23" customFormat="1"/>
    <row r="584" s="23" customFormat="1"/>
    <row r="585" s="23" customFormat="1"/>
    <row r="586" s="23" customFormat="1"/>
    <row r="587" s="23" customFormat="1"/>
    <row r="588" s="23" customFormat="1"/>
    <row r="589" s="23" customFormat="1"/>
    <row r="590" s="23" customFormat="1"/>
    <row r="591" s="23" customFormat="1"/>
    <row r="592" s="23" customFormat="1"/>
    <row r="593" s="23" customFormat="1"/>
    <row r="594" s="23" customFormat="1"/>
    <row r="595" s="23" customFormat="1"/>
    <row r="596" s="23" customFormat="1"/>
    <row r="597" s="23" customFormat="1"/>
    <row r="598" s="23" customFormat="1"/>
    <row r="599" s="23" customFormat="1"/>
    <row r="600" s="23" customFormat="1"/>
    <row r="601" s="23" customFormat="1"/>
    <row r="602" s="23" customFormat="1"/>
    <row r="603" s="23" customFormat="1"/>
    <row r="604" s="23" customFormat="1"/>
    <row r="605" s="23" customFormat="1"/>
    <row r="606" s="23" customFormat="1"/>
    <row r="607" s="23" customFormat="1"/>
    <row r="608" s="23" customFormat="1"/>
    <row r="609" s="23" customFormat="1"/>
    <row r="610" s="23" customFormat="1"/>
    <row r="611" s="23" customFormat="1"/>
    <row r="612" s="23" customFormat="1"/>
    <row r="613" s="23" customFormat="1"/>
    <row r="614" s="23" customFormat="1"/>
    <row r="615" s="23" customFormat="1"/>
    <row r="616" s="23" customFormat="1"/>
    <row r="617" s="23" customFormat="1"/>
    <row r="618" s="23" customFormat="1"/>
    <row r="619" s="23" customFormat="1"/>
    <row r="620" s="23" customFormat="1"/>
    <row r="621" s="23" customFormat="1"/>
    <row r="622" s="23" customFormat="1"/>
    <row r="623" s="23" customFormat="1"/>
    <row r="624" s="23" customFormat="1"/>
    <row r="625" s="23" customFormat="1"/>
    <row r="626" s="23" customFormat="1"/>
    <row r="627" s="23" customFormat="1"/>
    <row r="628" s="23" customFormat="1"/>
    <row r="629" s="23" customFormat="1"/>
    <row r="630" s="23" customFormat="1"/>
    <row r="631" s="23" customFormat="1"/>
    <row r="632" s="23" customFormat="1"/>
    <row r="633" s="23" customFormat="1"/>
    <row r="634" s="23" customFormat="1"/>
    <row r="635" s="23" customFormat="1"/>
    <row r="636" s="23" customFormat="1"/>
    <row r="637" s="23" customFormat="1"/>
    <row r="638" s="23" customFormat="1"/>
    <row r="639" s="23" customFormat="1"/>
    <row r="640" s="23" customFormat="1"/>
    <row r="641" s="23" customFormat="1"/>
    <row r="642" s="23" customFormat="1"/>
    <row r="643" s="23" customFormat="1"/>
    <row r="644" s="23" customFormat="1"/>
    <row r="645" s="23" customFormat="1"/>
    <row r="646" s="23" customFormat="1"/>
    <row r="647" s="23" customFormat="1"/>
    <row r="648" s="23" customFormat="1"/>
    <row r="649" s="23" customFormat="1"/>
    <row r="650" s="23" customFormat="1"/>
    <row r="651" s="23" customFormat="1"/>
    <row r="652" s="23" customFormat="1"/>
    <row r="653" s="23" customFormat="1"/>
    <row r="654" s="23" customFormat="1"/>
    <row r="655" s="23" customFormat="1"/>
    <row r="656" s="23" customFormat="1"/>
    <row r="657" s="23" customFormat="1"/>
    <row r="658" s="23" customFormat="1"/>
    <row r="659" s="23" customFormat="1"/>
    <row r="660" s="23" customFormat="1"/>
    <row r="661" s="23" customFormat="1"/>
    <row r="662" s="23" customFormat="1"/>
    <row r="663" s="23" customFormat="1"/>
    <row r="664" s="23" customFormat="1"/>
    <row r="665" s="23" customFormat="1"/>
    <row r="666" s="23" customFormat="1"/>
    <row r="667" s="23" customFormat="1"/>
    <row r="668" s="23" customFormat="1"/>
    <row r="669" s="23" customFormat="1"/>
    <row r="670" s="23" customFormat="1"/>
    <row r="671" s="23" customFormat="1"/>
    <row r="672" s="23" customFormat="1"/>
    <row r="673" s="23" customFormat="1"/>
    <row r="674" s="23" customFormat="1"/>
    <row r="675" s="23" customFormat="1"/>
    <row r="676" s="23" customFormat="1"/>
    <row r="677" s="23" customFormat="1"/>
    <row r="678" s="23" customFormat="1"/>
    <row r="679" s="23" customFormat="1"/>
    <row r="680" s="23" customFormat="1"/>
    <row r="681" s="23" customFormat="1"/>
    <row r="682" s="23" customFormat="1"/>
    <row r="683" s="23" customFormat="1"/>
    <row r="684" s="23" customFormat="1"/>
    <row r="685" s="23" customFormat="1"/>
    <row r="686" s="23" customFormat="1"/>
    <row r="687" s="23" customFormat="1"/>
    <row r="688" s="23" customFormat="1"/>
    <row r="689" s="23" customFormat="1"/>
    <row r="690" s="23" customFormat="1"/>
    <row r="691" s="23" customFormat="1"/>
    <row r="692" s="23" customFormat="1"/>
    <row r="693" s="23" customFormat="1"/>
    <row r="694" s="23" customFormat="1"/>
    <row r="695" s="23" customFormat="1"/>
    <row r="696" s="23" customFormat="1"/>
    <row r="697" s="23" customFormat="1"/>
    <row r="698" s="23" customFormat="1"/>
    <row r="699" s="23" customFormat="1"/>
    <row r="700" s="23" customFormat="1"/>
    <row r="701" s="23" customFormat="1"/>
    <row r="702" s="23" customFormat="1"/>
    <row r="703" s="23" customFormat="1"/>
    <row r="704" s="23" customFormat="1"/>
    <row r="705" s="23" customFormat="1"/>
    <row r="706" s="23" customFormat="1"/>
    <row r="707" s="23" customFormat="1"/>
    <row r="708" s="23" customFormat="1"/>
    <row r="709" s="23" customFormat="1"/>
    <row r="710" s="23" customFormat="1"/>
    <row r="711" s="23" customFormat="1"/>
    <row r="712" s="23" customFormat="1"/>
    <row r="713" s="23" customFormat="1"/>
    <row r="714" s="23" customFormat="1"/>
    <row r="715" s="23" customFormat="1"/>
    <row r="716" s="23" customFormat="1"/>
    <row r="717" s="23" customFormat="1"/>
    <row r="718" s="23" customFormat="1"/>
    <row r="719" s="23" customFormat="1"/>
    <row r="720" s="23" customFormat="1"/>
    <row r="721" s="23" customFormat="1"/>
    <row r="722" s="23" customFormat="1"/>
    <row r="723" s="23" customFormat="1"/>
    <row r="724" s="23" customFormat="1"/>
    <row r="725" s="23" customFormat="1"/>
    <row r="726" s="23" customFormat="1"/>
    <row r="727" s="23" customFormat="1"/>
    <row r="728" s="23" customFormat="1"/>
    <row r="729" s="23" customFormat="1"/>
    <row r="730" s="23" customFormat="1"/>
    <row r="731" s="23" customFormat="1"/>
    <row r="732" s="23" customFormat="1"/>
    <row r="733" s="23" customFormat="1"/>
    <row r="734" s="23" customFormat="1"/>
    <row r="735" s="23" customFormat="1"/>
    <row r="736" s="23" customFormat="1"/>
    <row r="737" s="23" customFormat="1"/>
    <row r="738" s="23" customFormat="1"/>
    <row r="739" s="23" customFormat="1"/>
    <row r="740" s="23" customFormat="1"/>
    <row r="741" s="23" customFormat="1"/>
    <row r="742" s="23" customFormat="1"/>
    <row r="743" s="23" customFormat="1"/>
    <row r="744" s="23" customFormat="1"/>
    <row r="745" s="23" customFormat="1"/>
    <row r="746" s="23" customFormat="1"/>
    <row r="747" s="23" customFormat="1"/>
    <row r="748" s="23" customFormat="1"/>
    <row r="749" s="23" customFormat="1"/>
    <row r="750" s="23" customFormat="1"/>
    <row r="751" s="23" customFormat="1"/>
    <row r="752" s="23" customFormat="1"/>
    <row r="753" s="23" customFormat="1"/>
    <row r="754" s="23" customFormat="1"/>
    <row r="755" s="23" customFormat="1"/>
    <row r="756" s="23" customFormat="1"/>
    <row r="757" s="23" customFormat="1"/>
    <row r="758" s="23" customFormat="1"/>
    <row r="759" s="23" customFormat="1"/>
    <row r="760" s="23" customFormat="1"/>
    <row r="761" s="23" customFormat="1"/>
    <row r="762" s="23" customFormat="1"/>
    <row r="763" s="23" customFormat="1"/>
    <row r="764" s="23" customFormat="1"/>
    <row r="765" s="23" customFormat="1"/>
    <row r="766" s="23" customFormat="1"/>
    <row r="767" s="23" customFormat="1"/>
    <row r="768" s="23" customFormat="1"/>
    <row r="769" s="23" customFormat="1"/>
    <row r="770" s="23" customFormat="1"/>
    <row r="771" s="23" customFormat="1"/>
    <row r="772" s="23" customFormat="1"/>
    <row r="773" s="23" customFormat="1"/>
    <row r="774" s="23" customFormat="1"/>
    <row r="775" s="23" customFormat="1"/>
    <row r="776" s="23" customFormat="1"/>
    <row r="777" s="23" customFormat="1"/>
    <row r="778" s="23" customFormat="1"/>
    <row r="779" s="23" customFormat="1"/>
    <row r="780" s="23" customFormat="1"/>
    <row r="781" s="23" customFormat="1"/>
    <row r="782" s="23" customFormat="1"/>
    <row r="783" s="23" customFormat="1"/>
    <row r="784" s="23" customFormat="1"/>
    <row r="785" s="23" customFormat="1"/>
    <row r="786" s="23" customFormat="1"/>
    <row r="787" s="23" customFormat="1"/>
    <row r="788" s="23" customFormat="1"/>
    <row r="789" s="23" customFormat="1"/>
    <row r="790" s="23" customFormat="1"/>
    <row r="791" s="23" customFormat="1"/>
    <row r="792" s="23" customFormat="1"/>
    <row r="793" s="23" customFormat="1"/>
    <row r="794" s="23" customFormat="1"/>
    <row r="795" s="23" customFormat="1"/>
    <row r="796" s="23" customFormat="1"/>
    <row r="797" s="23" customFormat="1"/>
    <row r="798" s="23" customFormat="1"/>
    <row r="799" s="23" customFormat="1"/>
    <row r="800" s="23" customFormat="1"/>
    <row r="801" spans="1:9" s="23" customFormat="1"/>
    <row r="802" spans="1:9" s="23" customFormat="1"/>
    <row r="803" spans="1:9" s="23" customFormat="1"/>
    <row r="804" spans="1:9" s="23" customFormat="1"/>
    <row r="805" spans="1:9" s="23" customFormat="1"/>
    <row r="806" spans="1:9" s="23" customFormat="1"/>
    <row r="807" spans="1:9" s="23" customFormat="1"/>
    <row r="808" spans="1:9">
      <c r="A808" s="23"/>
      <c r="B808" s="23"/>
      <c r="C808" s="23"/>
      <c r="D808" s="23"/>
      <c r="E808" s="23"/>
      <c r="F808" s="23"/>
      <c r="G808" s="23"/>
      <c r="H808" s="23"/>
      <c r="I808" s="23"/>
    </row>
    <row r="809" spans="1:9">
      <c r="A809" s="23"/>
      <c r="B809" s="23"/>
      <c r="C809" s="23"/>
      <c r="D809" s="23"/>
      <c r="E809" s="23"/>
      <c r="F809" s="23"/>
      <c r="G809" s="23"/>
      <c r="H809" s="23"/>
      <c r="I809" s="23"/>
    </row>
    <row r="810" spans="1:9">
      <c r="A810" s="23"/>
      <c r="B810" s="23"/>
      <c r="C810" s="23"/>
      <c r="D810" s="23"/>
      <c r="E810" s="23"/>
      <c r="F810" s="23"/>
      <c r="G810" s="23"/>
      <c r="H810" s="23"/>
      <c r="I810" s="23"/>
    </row>
    <row r="811" spans="1:9">
      <c r="A811" s="23"/>
      <c r="B811" s="23"/>
      <c r="C811" s="23"/>
      <c r="D811" s="23"/>
      <c r="E811" s="23"/>
      <c r="F811" s="23"/>
      <c r="G811" s="23"/>
      <c r="H811" s="23"/>
      <c r="I811" s="23"/>
    </row>
  </sheetData>
  <sheetProtection algorithmName="SHA-512" hashValue="3bcu+91dgzGtbnan/SaU14QeB8JwXGE70b8hSwkhOdyXqmKJZGkDuEUedsUnKFjBjEiI2h5D465Juwq8lsWpgA==" saltValue="LVV/9b4YY9YmqiX2QUPncw==" spinCount="100000" sheet="1" objects="1" scenarios="1"/>
  <mergeCells count="5">
    <mergeCell ref="A3:J6"/>
    <mergeCell ref="I53:J53"/>
    <mergeCell ref="F48:I48"/>
    <mergeCell ref="I50:J50"/>
    <mergeCell ref="F44:I47"/>
  </mergeCells>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62"/>
  <sheetViews>
    <sheetView showGridLines="0" showRowColHeaders="0" zoomScaleNormal="100" zoomScalePageLayoutView="70" workbookViewId="0">
      <selection activeCell="L27" sqref="L27"/>
    </sheetView>
  </sheetViews>
  <sheetFormatPr defaultColWidth="8.85546875" defaultRowHeight="12.75"/>
  <cols>
    <col min="1" max="1" width="8.85546875" style="1"/>
    <col min="2" max="2" width="10.28515625" style="1" customWidth="1"/>
    <col min="3" max="4" width="8.85546875" style="1"/>
    <col min="5" max="5" width="10.28515625" style="1" bestFit="1" customWidth="1"/>
    <col min="6" max="10" width="8.85546875" style="1"/>
    <col min="11" max="90" width="8.85546875" style="2"/>
    <col min="91" max="16384" width="8.85546875" style="1"/>
  </cols>
  <sheetData>
    <row r="1" spans="1:10" ht="30">
      <c r="A1" s="17" t="s">
        <v>62</v>
      </c>
      <c r="B1" s="3"/>
      <c r="C1" s="3"/>
      <c r="D1" s="3"/>
      <c r="E1" s="3"/>
      <c r="F1" s="3"/>
      <c r="G1" s="3"/>
      <c r="H1" s="3"/>
      <c r="I1" s="3"/>
      <c r="J1" s="3"/>
    </row>
    <row r="2" spans="1:10" ht="20.25">
      <c r="A2" s="16" t="s">
        <v>53</v>
      </c>
      <c r="B2" s="3"/>
      <c r="C2" s="3"/>
      <c r="D2" s="3"/>
      <c r="E2" s="3"/>
      <c r="F2" s="3"/>
      <c r="G2" s="3"/>
      <c r="H2" s="3"/>
      <c r="I2" s="3"/>
      <c r="J2" s="3"/>
    </row>
    <row r="3" spans="1:10" ht="13.15" customHeight="1">
      <c r="A3" s="168" t="s">
        <v>131</v>
      </c>
      <c r="B3" s="168"/>
      <c r="C3" s="168"/>
      <c r="D3" s="168"/>
      <c r="E3" s="168"/>
      <c r="F3" s="168"/>
      <c r="G3" s="168"/>
      <c r="H3" s="168"/>
      <c r="I3" s="168"/>
      <c r="J3" s="168"/>
    </row>
    <row r="4" spans="1:10">
      <c r="A4" s="168"/>
      <c r="B4" s="168"/>
      <c r="C4" s="168"/>
      <c r="D4" s="168"/>
      <c r="E4" s="168"/>
      <c r="F4" s="168"/>
      <c r="G4" s="168"/>
      <c r="H4" s="168"/>
      <c r="I4" s="168"/>
      <c r="J4" s="168"/>
    </row>
    <row r="5" spans="1:10">
      <c r="A5" s="168"/>
      <c r="B5" s="168"/>
      <c r="C5" s="168"/>
      <c r="D5" s="168"/>
      <c r="E5" s="168"/>
      <c r="F5" s="168"/>
      <c r="G5" s="168"/>
      <c r="H5" s="168"/>
      <c r="I5" s="168"/>
      <c r="J5" s="168"/>
    </row>
    <row r="6" spans="1:10">
      <c r="A6" s="168"/>
      <c r="B6" s="168"/>
      <c r="C6" s="168"/>
      <c r="D6" s="168"/>
      <c r="E6" s="168"/>
      <c r="F6" s="168"/>
      <c r="G6" s="168"/>
      <c r="H6" s="168"/>
      <c r="I6" s="168"/>
      <c r="J6" s="168"/>
    </row>
    <row r="7" spans="1:10">
      <c r="A7" s="126"/>
      <c r="B7" s="126"/>
      <c r="C7" s="126"/>
      <c r="D7" s="126"/>
      <c r="E7" s="126"/>
      <c r="F7" s="126"/>
      <c r="G7" s="126"/>
      <c r="H7" s="126"/>
      <c r="I7" s="126"/>
      <c r="J7" s="126"/>
    </row>
    <row r="8" spans="1:10">
      <c r="A8" s="3"/>
      <c r="B8" s="3"/>
      <c r="C8" s="3"/>
      <c r="D8" s="3"/>
      <c r="E8" s="3"/>
      <c r="F8" s="3"/>
      <c r="G8" s="3"/>
      <c r="H8" s="3"/>
      <c r="I8" s="3"/>
      <c r="J8" s="3"/>
    </row>
    <row r="9" spans="1:10">
      <c r="A9" s="10" t="s">
        <v>64</v>
      </c>
      <c r="B9" s="10"/>
      <c r="C9" s="10"/>
      <c r="D9" s="10"/>
      <c r="E9" s="3"/>
      <c r="F9" s="3"/>
      <c r="G9" s="3"/>
      <c r="H9" s="3"/>
      <c r="I9" s="3"/>
      <c r="J9" s="3"/>
    </row>
    <row r="10" spans="1:10">
      <c r="A10" s="3"/>
      <c r="B10" s="3"/>
      <c r="C10" s="3"/>
      <c r="D10" s="3"/>
      <c r="E10" s="3"/>
      <c r="F10" s="3"/>
      <c r="G10" s="3"/>
      <c r="H10" s="3"/>
      <c r="I10" s="3"/>
      <c r="J10" s="3"/>
    </row>
    <row r="11" spans="1:10">
      <c r="A11" s="5" t="s">
        <v>65</v>
      </c>
      <c r="B11" s="3"/>
      <c r="C11" s="11"/>
      <c r="D11" s="3"/>
      <c r="E11" s="3"/>
      <c r="F11" s="3"/>
      <c r="G11" s="171" t="s">
        <v>66</v>
      </c>
      <c r="H11" s="171"/>
      <c r="I11" s="3"/>
      <c r="J11" s="3"/>
    </row>
    <row r="12" spans="1:10">
      <c r="A12" s="5" t="s">
        <v>67</v>
      </c>
      <c r="B12" s="3"/>
      <c r="C12" s="11"/>
      <c r="D12" s="4"/>
      <c r="E12" s="3"/>
      <c r="F12" s="3"/>
      <c r="G12" s="171" t="s">
        <v>68</v>
      </c>
      <c r="H12" s="172"/>
      <c r="I12" s="50">
        <f>J14-J15</f>
        <v>1</v>
      </c>
      <c r="J12" s="3"/>
    </row>
    <row r="13" spans="1:10">
      <c r="A13" s="5" t="s">
        <v>69</v>
      </c>
      <c r="B13" s="3"/>
      <c r="C13" s="11"/>
      <c r="D13" s="13" t="s">
        <v>70</v>
      </c>
      <c r="E13" s="13">
        <v>97</v>
      </c>
      <c r="F13" s="3"/>
      <c r="G13" s="171" t="s">
        <v>71</v>
      </c>
      <c r="H13" s="172"/>
      <c r="I13" s="14">
        <f>IF(I15&gt;0,I14-I15,0)</f>
        <v>0</v>
      </c>
      <c r="J13" s="13">
        <f>(I12*320)+(I13*0.18)</f>
        <v>320</v>
      </c>
    </row>
    <row r="14" spans="1:10">
      <c r="A14" s="5" t="s">
        <v>72</v>
      </c>
      <c r="B14" s="3"/>
      <c r="C14" s="11"/>
      <c r="D14" s="13"/>
      <c r="E14" s="13"/>
      <c r="F14" s="3"/>
      <c r="G14" s="13" t="s">
        <v>73</v>
      </c>
      <c r="H14" s="13"/>
      <c r="I14" s="13">
        <f>((C11*C12)*(E13-C13)*0.896*1.5*365)/12000</f>
        <v>0</v>
      </c>
      <c r="J14" s="13">
        <f>E15</f>
        <v>0</v>
      </c>
    </row>
    <row r="15" spans="1:10">
      <c r="A15" s="5" t="s">
        <v>74</v>
      </c>
      <c r="B15" s="3"/>
      <c r="C15" s="11"/>
      <c r="D15" s="13" t="s">
        <v>75</v>
      </c>
      <c r="E15" s="13">
        <f>(C15*0.746)/0.86</f>
        <v>0</v>
      </c>
      <c r="F15" s="3"/>
      <c r="G15" s="13" t="s">
        <v>76</v>
      </c>
      <c r="H15" s="13"/>
      <c r="I15" s="13">
        <f>((C11*C12)*(E13-67)*0.896*1.5*365)/12000</f>
        <v>0</v>
      </c>
      <c r="J15" s="13">
        <f>J14-1</f>
        <v>-1</v>
      </c>
    </row>
    <row r="16" spans="1:10">
      <c r="A16" s="51" t="s">
        <v>77</v>
      </c>
      <c r="B16" s="3"/>
      <c r="C16" s="3"/>
      <c r="D16" s="3"/>
      <c r="E16" s="3"/>
      <c r="F16" s="3"/>
      <c r="G16" s="4"/>
      <c r="H16" s="4"/>
      <c r="I16" s="4"/>
      <c r="J16" s="3"/>
    </row>
    <row r="17" spans="1:10">
      <c r="A17" s="3"/>
      <c r="B17" s="3"/>
      <c r="C17" s="3"/>
      <c r="D17" s="3"/>
      <c r="E17" s="3"/>
      <c r="F17" s="3"/>
      <c r="G17" s="3"/>
      <c r="H17" s="3"/>
      <c r="I17" s="3"/>
      <c r="J17" s="3"/>
    </row>
    <row r="18" spans="1:10">
      <c r="A18" s="3"/>
      <c r="B18" s="3"/>
      <c r="C18" s="3"/>
      <c r="D18" s="3"/>
      <c r="E18" s="3"/>
      <c r="F18" s="3"/>
      <c r="G18" s="3"/>
      <c r="H18" s="3"/>
      <c r="I18" s="3"/>
      <c r="J18" s="3"/>
    </row>
    <row r="19" spans="1:10">
      <c r="A19" s="10" t="s">
        <v>30</v>
      </c>
      <c r="B19" s="10"/>
      <c r="C19" s="10"/>
      <c r="D19" s="10"/>
      <c r="E19" s="3"/>
      <c r="F19" s="3"/>
      <c r="G19" s="3"/>
      <c r="H19" s="3"/>
      <c r="I19" s="3"/>
      <c r="J19" s="3"/>
    </row>
    <row r="20" spans="1:10">
      <c r="A20" s="52" t="s">
        <v>29</v>
      </c>
      <c r="B20" s="3"/>
      <c r="C20" s="3"/>
      <c r="D20" s="3"/>
      <c r="E20" s="3"/>
      <c r="F20" s="3"/>
      <c r="G20" s="3"/>
      <c r="H20" s="3"/>
      <c r="I20" s="3"/>
      <c r="J20" s="3"/>
    </row>
    <row r="21" spans="1:10">
      <c r="A21" s="3"/>
      <c r="B21" s="5" t="s">
        <v>78</v>
      </c>
      <c r="C21" s="5"/>
      <c r="D21" s="5" t="s">
        <v>79</v>
      </c>
      <c r="E21" s="5"/>
      <c r="F21" s="5" t="s">
        <v>26</v>
      </c>
      <c r="G21" s="5"/>
      <c r="H21" s="5" t="s">
        <v>80</v>
      </c>
      <c r="I21" s="3"/>
      <c r="J21" s="3"/>
    </row>
    <row r="22" spans="1:10">
      <c r="A22" s="3"/>
      <c r="B22" s="53">
        <f>I12</f>
        <v>1</v>
      </c>
      <c r="C22" s="4"/>
      <c r="D22" s="9"/>
      <c r="E22" s="3"/>
      <c r="F22" s="11"/>
      <c r="G22" s="3"/>
      <c r="H22" s="54">
        <f>B22*D22*F22</f>
        <v>0</v>
      </c>
      <c r="I22" s="3"/>
      <c r="J22" s="3"/>
    </row>
    <row r="23" spans="1:10">
      <c r="A23" s="3"/>
      <c r="B23" s="53">
        <f>I12</f>
        <v>1</v>
      </c>
      <c r="C23" s="4"/>
      <c r="D23" s="9"/>
      <c r="E23" s="3"/>
      <c r="F23" s="11"/>
      <c r="G23" s="3"/>
      <c r="H23" s="54">
        <f>B23*D23*F23</f>
        <v>0</v>
      </c>
      <c r="I23" s="3"/>
      <c r="J23" s="3"/>
    </row>
    <row r="24" spans="1:10">
      <c r="A24" s="3"/>
      <c r="B24" s="3"/>
      <c r="C24" s="3"/>
      <c r="D24" s="3"/>
      <c r="E24" s="3"/>
      <c r="F24" s="3"/>
      <c r="G24" s="3"/>
      <c r="H24" s="55">
        <v>0</v>
      </c>
      <c r="I24" s="3"/>
      <c r="J24" s="3"/>
    </row>
    <row r="25" spans="1:10">
      <c r="A25" s="3"/>
      <c r="B25" s="5" t="s">
        <v>28</v>
      </c>
      <c r="C25" s="5"/>
      <c r="D25" s="5" t="s">
        <v>81</v>
      </c>
      <c r="E25" s="5"/>
      <c r="F25" s="5" t="s">
        <v>26</v>
      </c>
      <c r="G25" s="5"/>
      <c r="H25" s="5" t="s">
        <v>25</v>
      </c>
      <c r="I25" s="5"/>
      <c r="J25" s="3"/>
    </row>
    <row r="26" spans="1:10">
      <c r="A26" s="3"/>
      <c r="B26" s="12">
        <f>I13/12</f>
        <v>0</v>
      </c>
      <c r="C26" s="3"/>
      <c r="D26" s="9"/>
      <c r="E26" s="3"/>
      <c r="F26" s="11"/>
      <c r="G26" s="3"/>
      <c r="H26" s="54">
        <f>B26*D26*F26</f>
        <v>0</v>
      </c>
      <c r="I26" s="3"/>
      <c r="J26" s="3"/>
    </row>
    <row r="27" spans="1:10">
      <c r="A27" s="3"/>
      <c r="B27" s="12">
        <f>I13/12</f>
        <v>0</v>
      </c>
      <c r="C27" s="3"/>
      <c r="D27" s="9"/>
      <c r="E27" s="3"/>
      <c r="F27" s="11"/>
      <c r="G27" s="3"/>
      <c r="H27" s="54">
        <f>B27*D27*F27</f>
        <v>0</v>
      </c>
      <c r="I27" s="3"/>
      <c r="J27" s="3"/>
    </row>
    <row r="28" spans="1:10">
      <c r="A28" s="3"/>
      <c r="B28" s="3"/>
      <c r="C28" s="3"/>
      <c r="D28" s="3"/>
      <c r="E28" s="3"/>
      <c r="F28" s="3"/>
      <c r="G28" s="3"/>
      <c r="H28" s="3"/>
      <c r="I28" s="3"/>
      <c r="J28" s="3"/>
    </row>
    <row r="29" spans="1:10">
      <c r="A29" s="3"/>
      <c r="B29" s="3"/>
      <c r="C29" s="3"/>
      <c r="D29" s="3"/>
      <c r="E29" s="3"/>
      <c r="F29" s="3"/>
      <c r="G29" s="3"/>
      <c r="H29" s="55">
        <f>SUM(H22:H23,H26:H27)</f>
        <v>0</v>
      </c>
      <c r="I29" s="3"/>
      <c r="J29" s="3"/>
    </row>
    <row r="30" spans="1:10">
      <c r="A30" s="3"/>
      <c r="B30" s="3"/>
      <c r="C30" s="3"/>
      <c r="D30" s="3"/>
      <c r="E30" s="3"/>
      <c r="F30" s="3"/>
      <c r="G30" s="3"/>
      <c r="H30" s="56"/>
      <c r="I30" s="3"/>
      <c r="J30" s="3"/>
    </row>
    <row r="31" spans="1:10">
      <c r="A31" s="10" t="s">
        <v>23</v>
      </c>
      <c r="B31" s="10"/>
      <c r="C31" s="10"/>
      <c r="D31" s="10"/>
      <c r="E31" s="3"/>
      <c r="F31" s="3"/>
      <c r="G31" s="3"/>
      <c r="H31" s="3"/>
      <c r="I31" s="3"/>
      <c r="J31" s="3"/>
    </row>
    <row r="32" spans="1:10">
      <c r="A32" s="3"/>
      <c r="B32" s="3"/>
      <c r="C32" s="3"/>
      <c r="D32" s="3"/>
      <c r="E32" s="3"/>
      <c r="F32" s="3"/>
      <c r="G32" s="3"/>
      <c r="H32" s="3"/>
      <c r="I32" s="3"/>
      <c r="J32" s="3"/>
    </row>
    <row r="33" spans="1:10">
      <c r="A33" s="3"/>
      <c r="B33" s="5" t="s">
        <v>22</v>
      </c>
      <c r="C33" s="3"/>
      <c r="D33" s="3"/>
      <c r="E33" s="9"/>
      <c r="F33" s="175" t="s">
        <v>146</v>
      </c>
      <c r="G33" s="176"/>
      <c r="H33" s="176"/>
      <c r="I33" s="176"/>
      <c r="J33" s="176"/>
    </row>
    <row r="34" spans="1:10">
      <c r="A34" s="3"/>
      <c r="B34" s="8" t="s">
        <v>21</v>
      </c>
      <c r="C34" s="7"/>
      <c r="D34" s="6">
        <f>((I12*320)+(I13*0.18))/2</f>
        <v>160</v>
      </c>
      <c r="E34" s="57">
        <f>IF(D34&lt;(0.5*E33),IF(D34&lt;100000,D34,100000),IF((0.5*E33)&lt;100000,(0.5*E33),100000))</f>
        <v>0</v>
      </c>
      <c r="F34" s="175"/>
      <c r="G34" s="176"/>
      <c r="H34" s="176"/>
      <c r="I34" s="176"/>
      <c r="J34" s="176"/>
    </row>
    <row r="35" spans="1:10">
      <c r="A35" s="3"/>
      <c r="B35" s="5" t="s">
        <v>20</v>
      </c>
      <c r="C35" s="3"/>
      <c r="D35" s="3"/>
      <c r="E35" s="58" t="e">
        <f>((I12*320)+(I13*0.18))/E34</f>
        <v>#DIV/0!</v>
      </c>
      <c r="F35" s="175"/>
      <c r="G35" s="176"/>
      <c r="H35" s="176"/>
      <c r="I35" s="176"/>
      <c r="J35" s="176"/>
    </row>
    <row r="36" spans="1:10">
      <c r="A36" s="3"/>
      <c r="B36" s="5" t="s">
        <v>19</v>
      </c>
      <c r="C36" s="3"/>
      <c r="D36" s="3"/>
      <c r="E36" s="59">
        <f>E33-E34</f>
        <v>0</v>
      </c>
      <c r="F36" s="3"/>
      <c r="G36" s="3"/>
      <c r="H36" s="3"/>
      <c r="I36" s="3"/>
      <c r="J36" s="3"/>
    </row>
    <row r="37" spans="1:10">
      <c r="A37" s="3"/>
      <c r="B37" s="5" t="s">
        <v>18</v>
      </c>
      <c r="C37" s="3"/>
      <c r="D37" s="3"/>
      <c r="E37" s="60">
        <f>IFERROR((E33-E34)/H29,0)</f>
        <v>0</v>
      </c>
      <c r="F37" s="173" t="s">
        <v>17</v>
      </c>
      <c r="G37" s="174"/>
      <c r="H37" s="174"/>
      <c r="I37" s="174"/>
      <c r="J37" s="174"/>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A47" s="3"/>
      <c r="B47" s="3"/>
      <c r="C47" s="3"/>
      <c r="D47" s="3"/>
      <c r="E47" s="3"/>
      <c r="F47" s="3"/>
      <c r="G47" s="3"/>
      <c r="H47" s="3"/>
      <c r="I47" s="3"/>
      <c r="J47" s="3"/>
    </row>
    <row r="48" spans="1:10" s="2" customFormat="1">
      <c r="A48" s="3"/>
      <c r="B48" s="3"/>
      <c r="C48" s="3"/>
      <c r="D48" s="3"/>
      <c r="E48" s="3"/>
      <c r="F48" s="3"/>
      <c r="G48" s="3"/>
      <c r="H48" s="3"/>
      <c r="I48" s="3"/>
      <c r="J48" s="3"/>
    </row>
    <row r="49" spans="1:10" s="2" customFormat="1">
      <c r="A49" s="3"/>
      <c r="B49" s="3"/>
      <c r="C49" s="3"/>
      <c r="D49" s="3"/>
      <c r="E49" s="3"/>
      <c r="F49" s="3"/>
      <c r="G49" s="3"/>
      <c r="H49" s="3"/>
      <c r="I49" s="3"/>
      <c r="J49" s="3"/>
    </row>
    <row r="50" spans="1:10" s="2" customFormat="1">
      <c r="A50" s="3"/>
      <c r="B50" s="3"/>
      <c r="C50" s="3"/>
      <c r="D50" s="3"/>
      <c r="E50" s="3"/>
      <c r="F50" s="3"/>
      <c r="G50" s="3"/>
      <c r="H50" s="3"/>
      <c r="I50" s="169"/>
      <c r="J50" s="170"/>
    </row>
    <row r="51" spans="1:10" s="2" customFormat="1">
      <c r="A51" s="3"/>
      <c r="B51" s="3"/>
      <c r="C51" s="3"/>
      <c r="D51" s="3"/>
      <c r="E51" s="3"/>
      <c r="F51" s="3"/>
      <c r="G51" s="3"/>
      <c r="H51" s="3"/>
      <c r="I51" s="169"/>
      <c r="J51" s="170"/>
    </row>
    <row r="52" spans="1:10" s="2" customFormat="1">
      <c r="A52" s="4"/>
      <c r="B52" s="3"/>
      <c r="C52" s="3"/>
      <c r="D52" s="3"/>
      <c r="E52" s="3"/>
      <c r="F52" s="3"/>
      <c r="G52" s="3"/>
      <c r="H52" s="3"/>
      <c r="I52" s="169"/>
      <c r="J52" s="170"/>
    </row>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pans="1:10" s="2" customFormat="1"/>
    <row r="450" spans="1:10" s="2" customFormat="1"/>
    <row r="451" spans="1:10" s="2" customFormat="1"/>
    <row r="452" spans="1:10" s="2" customFormat="1"/>
    <row r="453" spans="1:10" s="2" customFormat="1"/>
    <row r="454" spans="1:10" s="2" customFormat="1"/>
    <row r="455" spans="1:10" s="2" customFormat="1"/>
    <row r="456" spans="1:10" s="2" customFormat="1"/>
    <row r="457" spans="1:10" s="2" customFormat="1"/>
    <row r="458" spans="1:10">
      <c r="A458" s="2"/>
      <c r="B458" s="2"/>
      <c r="C458" s="2"/>
      <c r="D458" s="2"/>
      <c r="E458" s="2"/>
      <c r="F458" s="2"/>
      <c r="G458" s="2"/>
      <c r="H458" s="2"/>
      <c r="I458" s="2"/>
      <c r="J458" s="2"/>
    </row>
    <row r="459" spans="1:10">
      <c r="A459" s="2"/>
      <c r="B459" s="2"/>
      <c r="C459" s="2"/>
      <c r="D459" s="2"/>
      <c r="E459" s="2"/>
      <c r="F459" s="2"/>
      <c r="G459" s="2"/>
      <c r="H459" s="2"/>
      <c r="I459" s="2"/>
      <c r="J459" s="2"/>
    </row>
    <row r="460" spans="1:10">
      <c r="A460" s="2"/>
      <c r="B460" s="2"/>
      <c r="C460" s="2"/>
      <c r="D460" s="2"/>
      <c r="E460" s="2"/>
      <c r="F460" s="2"/>
      <c r="G460" s="2"/>
      <c r="H460" s="2"/>
      <c r="I460" s="2"/>
      <c r="J460" s="2"/>
    </row>
    <row r="461" spans="1:10">
      <c r="A461" s="2"/>
      <c r="B461" s="2"/>
      <c r="C461" s="2"/>
      <c r="D461" s="2"/>
      <c r="E461" s="2"/>
      <c r="F461" s="2"/>
      <c r="G461" s="2"/>
      <c r="H461" s="2"/>
      <c r="I461" s="2"/>
      <c r="J461" s="2"/>
    </row>
    <row r="462" spans="1:10">
      <c r="A462" s="2"/>
      <c r="B462" s="2"/>
      <c r="C462" s="2"/>
      <c r="D462" s="2"/>
      <c r="E462" s="2"/>
      <c r="F462" s="2"/>
      <c r="G462" s="2"/>
      <c r="H462" s="2"/>
      <c r="I462" s="2"/>
      <c r="J462" s="2"/>
    </row>
  </sheetData>
  <sheetProtection algorithmName="SHA-512" hashValue="rHOgjk+BUMnBrm1XmebLmSGijDYthgJBA/HQr/DPzZkIxiliKGo+DyEjh5Xq1hC2n1eAdjuc07XO55VH8Fivgg==" saltValue="cO5yNXMeKV4yoo4XD5XIzA==" spinCount="100000" sheet="1" objects="1" scenarios="1"/>
  <mergeCells count="9">
    <mergeCell ref="A3:J6"/>
    <mergeCell ref="I50:J50"/>
    <mergeCell ref="I51:J51"/>
    <mergeCell ref="I52:J52"/>
    <mergeCell ref="G11:H11"/>
    <mergeCell ref="G12:H12"/>
    <mergeCell ref="G13:H13"/>
    <mergeCell ref="F37:J37"/>
    <mergeCell ref="F33:J35"/>
  </mergeCells>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27"/>
  <sheetViews>
    <sheetView showGridLines="0" showRowColHeaders="0" zoomScaleNormal="100" zoomScalePageLayoutView="70" workbookViewId="0">
      <selection activeCell="M18" sqref="M18"/>
    </sheetView>
  </sheetViews>
  <sheetFormatPr defaultColWidth="8.85546875" defaultRowHeight="12.75"/>
  <cols>
    <col min="1" max="2" width="8.85546875" style="1"/>
    <col min="3" max="3" width="9.140625" style="1" customWidth="1"/>
    <col min="4" max="4" width="9.140625" style="1" bestFit="1" customWidth="1"/>
    <col min="5" max="10" width="8.85546875" style="1"/>
    <col min="11" max="127" width="8.85546875" style="2"/>
    <col min="128" max="16384" width="8.85546875" style="1"/>
  </cols>
  <sheetData>
    <row r="1" spans="1:10" ht="30">
      <c r="A1" s="17" t="s">
        <v>82</v>
      </c>
      <c r="B1" s="3"/>
      <c r="C1" s="3"/>
      <c r="D1" s="3"/>
      <c r="E1" s="3"/>
      <c r="F1" s="3"/>
      <c r="G1" s="3"/>
      <c r="H1" s="3"/>
      <c r="I1" s="3"/>
      <c r="J1" s="3"/>
    </row>
    <row r="2" spans="1:10" ht="20.25">
      <c r="A2" s="16" t="s">
        <v>53</v>
      </c>
      <c r="B2" s="3"/>
      <c r="C2" s="3"/>
      <c r="D2" s="3"/>
      <c r="E2" s="3"/>
      <c r="F2" s="3"/>
      <c r="G2" s="3"/>
      <c r="H2" s="3"/>
      <c r="I2" s="3"/>
      <c r="J2" s="3"/>
    </row>
    <row r="3" spans="1:10">
      <c r="A3" s="179" t="s">
        <v>132</v>
      </c>
      <c r="B3" s="179"/>
      <c r="C3" s="179"/>
      <c r="D3" s="179"/>
      <c r="E3" s="179"/>
      <c r="F3" s="179"/>
      <c r="G3" s="179"/>
      <c r="H3" s="179"/>
      <c r="I3" s="179"/>
      <c r="J3" s="179"/>
    </row>
    <row r="4" spans="1:10">
      <c r="A4" s="179"/>
      <c r="B4" s="179"/>
      <c r="C4" s="179"/>
      <c r="D4" s="179"/>
      <c r="E4" s="179"/>
      <c r="F4" s="179"/>
      <c r="G4" s="179"/>
      <c r="H4" s="179"/>
      <c r="I4" s="179"/>
      <c r="J4" s="179"/>
    </row>
    <row r="5" spans="1:10">
      <c r="A5" s="179"/>
      <c r="B5" s="179"/>
      <c r="C5" s="179"/>
      <c r="D5" s="179"/>
      <c r="E5" s="179"/>
      <c r="F5" s="179"/>
      <c r="G5" s="179"/>
      <c r="H5" s="179"/>
      <c r="I5" s="179"/>
      <c r="J5" s="179"/>
    </row>
    <row r="6" spans="1:10">
      <c r="A6" s="179"/>
      <c r="B6" s="179"/>
      <c r="C6" s="179"/>
      <c r="D6" s="179"/>
      <c r="E6" s="179"/>
      <c r="F6" s="179"/>
      <c r="G6" s="179"/>
      <c r="H6" s="179"/>
      <c r="I6" s="179"/>
      <c r="J6" s="179"/>
    </row>
    <row r="7" spans="1:10">
      <c r="A7" s="179"/>
      <c r="B7" s="179"/>
      <c r="C7" s="179"/>
      <c r="D7" s="179"/>
      <c r="E7" s="179"/>
      <c r="F7" s="179"/>
      <c r="G7" s="179"/>
      <c r="H7" s="179"/>
      <c r="I7" s="179"/>
      <c r="J7" s="179"/>
    </row>
    <row r="8" spans="1:10">
      <c r="A8" s="3"/>
      <c r="B8" s="3"/>
      <c r="C8" s="3"/>
      <c r="D8" s="3"/>
      <c r="E8" s="3"/>
      <c r="F8" s="3"/>
      <c r="G8" s="3"/>
      <c r="H8" s="3"/>
      <c r="I8" s="3"/>
      <c r="J8" s="3"/>
    </row>
    <row r="9" spans="1:10">
      <c r="A9" s="3"/>
      <c r="B9" s="3"/>
      <c r="C9" s="3"/>
      <c r="D9" s="3"/>
      <c r="E9" s="3"/>
      <c r="F9" s="3"/>
      <c r="G9" s="3"/>
      <c r="H9" s="3"/>
      <c r="I9" s="3"/>
      <c r="J9" s="3"/>
    </row>
    <row r="10" spans="1:10">
      <c r="A10" s="10" t="s">
        <v>83</v>
      </c>
      <c r="B10" s="10"/>
      <c r="C10" s="10"/>
      <c r="D10" s="10"/>
      <c r="E10" s="3"/>
      <c r="F10" s="3"/>
      <c r="G10" s="3"/>
      <c r="H10" s="3"/>
      <c r="I10" s="3"/>
      <c r="J10" s="3"/>
    </row>
    <row r="11" spans="1:10">
      <c r="A11" s="3"/>
      <c r="B11" s="3"/>
      <c r="C11" s="3"/>
      <c r="D11" s="3"/>
      <c r="E11" s="3"/>
      <c r="F11" s="3"/>
      <c r="G11" s="3"/>
      <c r="H11" s="3"/>
      <c r="I11" s="3"/>
      <c r="J11" s="3"/>
    </row>
    <row r="12" spans="1:10">
      <c r="A12" s="15" t="s">
        <v>84</v>
      </c>
      <c r="B12" s="3"/>
      <c r="C12" s="3"/>
      <c r="D12" s="11"/>
      <c r="E12" s="3"/>
      <c r="F12" s="3"/>
      <c r="G12" s="3"/>
      <c r="H12" s="3"/>
      <c r="I12" s="3"/>
      <c r="J12" s="3"/>
    </row>
    <row r="13" spans="1:10">
      <c r="A13" s="15" t="s">
        <v>85</v>
      </c>
      <c r="B13" s="3"/>
      <c r="C13" s="3"/>
      <c r="D13" s="11"/>
      <c r="E13" s="3"/>
      <c r="F13" s="3"/>
      <c r="G13" s="3"/>
      <c r="H13" s="3"/>
      <c r="I13" s="3"/>
      <c r="J13" s="3"/>
    </row>
    <row r="14" spans="1:10">
      <c r="A14" s="51" t="s">
        <v>86</v>
      </c>
      <c r="B14" s="62"/>
      <c r="C14" s="62"/>
      <c r="D14" s="3"/>
      <c r="E14" s="3"/>
      <c r="F14" s="3"/>
      <c r="G14" s="3"/>
      <c r="H14" s="3"/>
      <c r="I14" s="3"/>
      <c r="J14" s="3"/>
    </row>
    <row r="15" spans="1:10">
      <c r="A15" s="3"/>
      <c r="B15" s="3"/>
      <c r="C15" s="3"/>
      <c r="D15" s="3"/>
      <c r="E15" s="3"/>
      <c r="F15" s="3"/>
      <c r="G15" s="3"/>
      <c r="H15" s="3"/>
      <c r="I15" s="3"/>
      <c r="J15" s="3"/>
    </row>
    <row r="16" spans="1:10">
      <c r="A16" s="4" t="s">
        <v>87</v>
      </c>
      <c r="B16" s="3"/>
      <c r="C16" s="3"/>
      <c r="D16" s="12">
        <f>D12*0.75*0.746/0.92*D13</f>
        <v>0</v>
      </c>
      <c r="E16" s="3"/>
      <c r="F16" s="3"/>
      <c r="G16" s="3"/>
      <c r="H16" s="3"/>
      <c r="I16" s="3"/>
      <c r="J16" s="3"/>
    </row>
    <row r="17" spans="1:10">
      <c r="A17" s="4" t="s">
        <v>88</v>
      </c>
      <c r="B17" s="3"/>
      <c r="C17" s="3"/>
      <c r="D17" s="12">
        <f>D16*0.6</f>
        <v>0</v>
      </c>
      <c r="E17" s="3"/>
      <c r="F17" s="3"/>
      <c r="G17" s="3"/>
      <c r="H17" s="3"/>
      <c r="I17" s="3"/>
      <c r="J17" s="3"/>
    </row>
    <row r="18" spans="1:10">
      <c r="A18" s="4" t="s">
        <v>89</v>
      </c>
      <c r="B18" s="3"/>
      <c r="C18" s="3"/>
      <c r="D18" s="12">
        <f>D16-D17</f>
        <v>0</v>
      </c>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10" t="s">
        <v>23</v>
      </c>
      <c r="B21" s="10"/>
      <c r="C21" s="10"/>
      <c r="D21" s="10"/>
      <c r="E21" s="3"/>
      <c r="F21" s="176" t="s">
        <v>146</v>
      </c>
      <c r="G21" s="176"/>
      <c r="H21" s="176"/>
      <c r="I21" s="176"/>
      <c r="J21" s="3"/>
    </row>
    <row r="22" spans="1:10">
      <c r="A22" s="3"/>
      <c r="B22" s="3"/>
      <c r="C22" s="3"/>
      <c r="D22" s="3"/>
      <c r="E22" s="3"/>
      <c r="F22" s="176"/>
      <c r="G22" s="176"/>
      <c r="H22" s="176"/>
      <c r="I22" s="176"/>
      <c r="J22" s="3"/>
    </row>
    <row r="23" spans="1:10">
      <c r="A23" s="4" t="s">
        <v>22</v>
      </c>
      <c r="B23" s="3"/>
      <c r="C23" s="3"/>
      <c r="D23" s="9"/>
      <c r="E23" s="3"/>
      <c r="F23" s="176"/>
      <c r="G23" s="176"/>
      <c r="H23" s="176"/>
      <c r="I23" s="176"/>
      <c r="J23" s="3"/>
    </row>
    <row r="24" spans="1:10">
      <c r="A24" s="4" t="s">
        <v>90</v>
      </c>
      <c r="B24" s="3"/>
      <c r="C24" s="13">
        <f>D12*10</f>
        <v>0</v>
      </c>
      <c r="D24" s="135">
        <f>IF(C24&lt;(0.5*D23),IF(C24&lt;100000,C24,100000),IF((0.5*D23)&lt;100000,(0.5*D23),100000))</f>
        <v>0</v>
      </c>
      <c r="E24" s="3"/>
      <c r="F24" s="176"/>
      <c r="G24" s="176"/>
      <c r="H24" s="176"/>
      <c r="I24" s="176"/>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row r="31" spans="1:10">
      <c r="A31" s="3"/>
      <c r="B31" s="3"/>
      <c r="C31" s="3"/>
      <c r="D31" s="3"/>
      <c r="E31" s="3"/>
      <c r="F31" s="3"/>
      <c r="G31" s="3"/>
      <c r="H31" s="3"/>
      <c r="I31" s="3"/>
      <c r="J31" s="3"/>
    </row>
    <row r="32" spans="1:10">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A47" s="3"/>
      <c r="B47" s="3"/>
      <c r="C47" s="3"/>
      <c r="D47" s="3"/>
      <c r="E47" s="3"/>
      <c r="F47" s="3"/>
      <c r="G47" s="3"/>
      <c r="H47" s="3"/>
      <c r="I47" s="3"/>
      <c r="J47" s="3"/>
    </row>
    <row r="48" spans="1:10" s="2" customFormat="1">
      <c r="A48" s="3"/>
      <c r="B48" s="3"/>
      <c r="C48" s="3"/>
      <c r="D48" s="3"/>
      <c r="E48" s="3"/>
      <c r="F48" s="3"/>
      <c r="G48" s="3"/>
      <c r="H48" s="3"/>
      <c r="I48" s="3"/>
      <c r="J48" s="3"/>
    </row>
    <row r="49" spans="1:10" s="2" customFormat="1">
      <c r="A49" s="3"/>
      <c r="B49" s="3"/>
      <c r="C49" s="3"/>
      <c r="D49" s="3"/>
      <c r="E49" s="3"/>
      <c r="F49" s="3"/>
      <c r="G49" s="3"/>
      <c r="H49" s="3"/>
      <c r="I49" s="3"/>
      <c r="J49" s="3"/>
    </row>
    <row r="50" spans="1:10" s="2" customFormat="1">
      <c r="A50" s="3"/>
      <c r="B50" s="3"/>
      <c r="C50" s="3"/>
      <c r="D50" s="3"/>
      <c r="E50" s="3"/>
      <c r="F50" s="3"/>
      <c r="G50" s="3"/>
      <c r="H50" s="3"/>
      <c r="I50" s="177"/>
      <c r="J50" s="178"/>
    </row>
    <row r="51" spans="1:10" s="2" customFormat="1">
      <c r="A51" s="3"/>
      <c r="B51" s="3"/>
      <c r="C51" s="3"/>
      <c r="D51" s="3"/>
      <c r="E51" s="3"/>
      <c r="F51" s="3"/>
      <c r="G51" s="3"/>
      <c r="H51" s="3"/>
      <c r="I51" s="177"/>
      <c r="J51" s="178"/>
    </row>
    <row r="52" spans="1:10" s="2" customFormat="1">
      <c r="A52" s="4"/>
      <c r="B52" s="3"/>
      <c r="C52" s="3"/>
      <c r="D52" s="3"/>
      <c r="E52" s="3"/>
      <c r="F52" s="3"/>
      <c r="G52" s="3"/>
      <c r="H52" s="3"/>
      <c r="I52" s="177"/>
      <c r="J52" s="178"/>
    </row>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pans="1:10" s="2" customFormat="1"/>
    <row r="610" spans="1:10" s="2" customFormat="1"/>
    <row r="611" spans="1:10" s="2" customFormat="1"/>
    <row r="612" spans="1:10" s="2" customFormat="1"/>
    <row r="613" spans="1:10" s="2" customFormat="1"/>
    <row r="614" spans="1:10" s="2" customFormat="1"/>
    <row r="615" spans="1:10" s="2" customFormat="1"/>
    <row r="616" spans="1:10" s="2" customFormat="1"/>
    <row r="617" spans="1:10" s="2" customFormat="1"/>
    <row r="618" spans="1:10" s="2" customFormat="1"/>
    <row r="619" spans="1:10" s="2" customFormat="1"/>
    <row r="620" spans="1:10" s="2" customFormat="1"/>
    <row r="621" spans="1:10" s="2" customFormat="1"/>
    <row r="622" spans="1:10" s="2" customFormat="1"/>
    <row r="623" spans="1:10">
      <c r="A623" s="2"/>
      <c r="B623" s="2"/>
      <c r="C623" s="2"/>
      <c r="D623" s="2"/>
      <c r="E623" s="2"/>
      <c r="F623" s="2"/>
      <c r="G623" s="2"/>
      <c r="H623" s="2"/>
      <c r="I623" s="2"/>
      <c r="J623" s="2"/>
    </row>
    <row r="624" spans="1:10">
      <c r="A624" s="2"/>
      <c r="B624" s="2"/>
      <c r="C624" s="2"/>
      <c r="D624" s="2"/>
      <c r="E624" s="2"/>
      <c r="F624" s="2"/>
      <c r="G624" s="2"/>
      <c r="H624" s="2"/>
      <c r="I624" s="2"/>
      <c r="J624" s="2"/>
    </row>
    <row r="625" spans="1:10">
      <c r="A625" s="2"/>
      <c r="B625" s="2"/>
      <c r="C625" s="2"/>
      <c r="D625" s="2"/>
      <c r="E625" s="2"/>
      <c r="F625" s="2"/>
      <c r="G625" s="2"/>
      <c r="H625" s="2"/>
      <c r="I625" s="2"/>
      <c r="J625" s="2"/>
    </row>
    <row r="626" spans="1:10">
      <c r="A626" s="2"/>
      <c r="B626" s="2"/>
      <c r="C626" s="2"/>
      <c r="D626" s="2"/>
      <c r="E626" s="2"/>
      <c r="F626" s="2"/>
      <c r="G626" s="2"/>
      <c r="H626" s="2"/>
      <c r="I626" s="2"/>
      <c r="J626" s="2"/>
    </row>
    <row r="627" spans="1:10">
      <c r="A627" s="2"/>
      <c r="B627" s="2"/>
      <c r="C627" s="2"/>
      <c r="D627" s="2"/>
      <c r="E627" s="2"/>
      <c r="F627" s="2"/>
      <c r="G627" s="2"/>
      <c r="H627" s="2"/>
      <c r="I627" s="2"/>
      <c r="J627" s="2"/>
    </row>
  </sheetData>
  <sheetProtection algorithmName="SHA-512" hashValue="F9bKw1Xg0qcw0LpmMqJY7iISveXdMknr4w5oV/csDPrhd5HwRQ2YJEZ2iFl5USYe0a5cUv6xuMLq71F+uGHJ1w==" saltValue="p05YDqz5YFj7IOWkB6t3ng==" spinCount="100000" sheet="1" objects="1" scenarios="1"/>
  <mergeCells count="5">
    <mergeCell ref="I50:J50"/>
    <mergeCell ref="I51:J51"/>
    <mergeCell ref="I52:J52"/>
    <mergeCell ref="A3:J7"/>
    <mergeCell ref="F21:I24"/>
  </mergeCells>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709"/>
  <sheetViews>
    <sheetView showGridLines="0" showRowColHeaders="0" showRuler="0" topLeftCell="A8" zoomScaleNormal="100" zoomScalePageLayoutView="55" workbookViewId="0">
      <selection activeCell="H29" sqref="H29"/>
    </sheetView>
  </sheetViews>
  <sheetFormatPr defaultColWidth="8.85546875" defaultRowHeight="12.75"/>
  <cols>
    <col min="1" max="1" width="14.28515625" style="3" customWidth="1"/>
    <col min="2" max="2" width="12.7109375" style="3" customWidth="1"/>
    <col min="3" max="9" width="8.85546875" style="3"/>
    <col min="10" max="106" width="8.85546875" style="113"/>
    <col min="107" max="16384" width="8.85546875" style="3"/>
  </cols>
  <sheetData>
    <row r="1" spans="1:10" ht="30">
      <c r="A1" s="17" t="s">
        <v>91</v>
      </c>
    </row>
    <row r="2" spans="1:10" ht="20.25">
      <c r="A2" s="16" t="s">
        <v>53</v>
      </c>
    </row>
    <row r="3" spans="1:10" ht="13.15" customHeight="1">
      <c r="A3" s="180" t="s">
        <v>133</v>
      </c>
      <c r="B3" s="180"/>
      <c r="C3" s="180"/>
      <c r="D3" s="180"/>
      <c r="E3" s="180"/>
      <c r="F3" s="180"/>
      <c r="G3" s="180"/>
      <c r="H3" s="180"/>
      <c r="I3" s="180"/>
      <c r="J3" s="127"/>
    </row>
    <row r="4" spans="1:10">
      <c r="A4" s="180"/>
      <c r="B4" s="180"/>
      <c r="C4" s="180"/>
      <c r="D4" s="180"/>
      <c r="E4" s="180"/>
      <c r="F4" s="180"/>
      <c r="G4" s="180"/>
      <c r="H4" s="180"/>
      <c r="I4" s="180"/>
      <c r="J4" s="127"/>
    </row>
    <row r="5" spans="1:10">
      <c r="A5" s="180"/>
      <c r="B5" s="180"/>
      <c r="C5" s="180"/>
      <c r="D5" s="180"/>
      <c r="E5" s="180"/>
      <c r="F5" s="180"/>
      <c r="G5" s="180"/>
      <c r="H5" s="180"/>
      <c r="I5" s="180"/>
      <c r="J5" s="127"/>
    </row>
    <row r="6" spans="1:10">
      <c r="A6" s="180"/>
      <c r="B6" s="180"/>
      <c r="C6" s="180"/>
      <c r="D6" s="180"/>
      <c r="E6" s="180"/>
      <c r="F6" s="180"/>
      <c r="G6" s="180"/>
      <c r="H6" s="180"/>
      <c r="I6" s="180"/>
      <c r="J6" s="127"/>
    </row>
    <row r="7" spans="1:10">
      <c r="A7" s="180"/>
      <c r="B7" s="180"/>
      <c r="C7" s="180"/>
      <c r="D7" s="180"/>
      <c r="E7" s="180"/>
      <c r="F7" s="180"/>
      <c r="G7" s="180"/>
      <c r="H7" s="180"/>
      <c r="I7" s="180"/>
      <c r="J7" s="127"/>
    </row>
    <row r="10" spans="1:10">
      <c r="A10" s="10" t="s">
        <v>92</v>
      </c>
      <c r="B10" s="10"/>
      <c r="C10" s="63"/>
      <c r="D10" s="63"/>
      <c r="E10" s="64"/>
      <c r="F10" s="64"/>
      <c r="G10" s="61"/>
      <c r="H10" s="61"/>
      <c r="I10" s="61"/>
    </row>
    <row r="11" spans="1:10">
      <c r="A11" s="61"/>
      <c r="B11" s="61"/>
      <c r="C11" s="64"/>
      <c r="D11" s="64"/>
      <c r="E11" s="64"/>
      <c r="F11" s="64"/>
      <c r="G11" s="61"/>
      <c r="H11" s="61"/>
      <c r="I11" s="61"/>
    </row>
    <row r="12" spans="1:10">
      <c r="A12" s="181" t="s">
        <v>93</v>
      </c>
      <c r="B12" s="181"/>
      <c r="C12" s="65"/>
      <c r="D12" s="131"/>
      <c r="E12" s="131"/>
      <c r="F12" s="131"/>
    </row>
    <row r="13" spans="1:10" ht="25.5">
      <c r="A13" s="78" t="s">
        <v>94</v>
      </c>
      <c r="B13" s="78"/>
      <c r="C13" s="65"/>
      <c r="D13" s="131"/>
      <c r="E13" s="131"/>
      <c r="F13" s="131"/>
    </row>
    <row r="14" spans="1:10">
      <c r="A14" s="78" t="s">
        <v>95</v>
      </c>
      <c r="B14" s="78"/>
      <c r="C14" s="182"/>
      <c r="D14" s="182"/>
      <c r="E14" s="182"/>
      <c r="F14" s="182"/>
    </row>
    <row r="15" spans="1:10">
      <c r="A15" s="78" t="s">
        <v>96</v>
      </c>
      <c r="B15" s="78"/>
      <c r="C15" s="183"/>
      <c r="D15" s="183"/>
      <c r="E15" s="183"/>
      <c r="F15" s="183"/>
    </row>
    <row r="16" spans="1:10">
      <c r="A16" s="78"/>
      <c r="B16" s="78"/>
      <c r="C16" s="70"/>
      <c r="D16" s="70"/>
      <c r="E16" s="70"/>
      <c r="F16" s="70"/>
    </row>
    <row r="17" spans="1:6">
      <c r="A17" s="78"/>
      <c r="B17" s="78"/>
      <c r="C17" s="70"/>
      <c r="D17" s="70"/>
      <c r="E17" s="70"/>
      <c r="F17" s="70"/>
    </row>
    <row r="18" spans="1:6">
      <c r="A18" s="66" t="s">
        <v>23</v>
      </c>
      <c r="B18" s="67"/>
      <c r="C18" s="132"/>
      <c r="D18" s="132"/>
      <c r="E18" s="70"/>
      <c r="F18" s="70"/>
    </row>
    <row r="19" spans="1:6">
      <c r="A19" s="78"/>
      <c r="B19" s="78"/>
      <c r="C19" s="70"/>
      <c r="D19" s="70"/>
      <c r="E19" s="70"/>
      <c r="F19" s="70"/>
    </row>
    <row r="20" spans="1:6">
      <c r="A20" s="184" t="s">
        <v>22</v>
      </c>
      <c r="B20" s="185"/>
      <c r="C20" s="68"/>
      <c r="D20" s="133"/>
      <c r="E20" s="133"/>
      <c r="F20" s="133"/>
    </row>
    <row r="21" spans="1:6" ht="12.75" customHeight="1">
      <c r="A21" s="186"/>
      <c r="B21" s="69">
        <f>C13*5000</f>
        <v>0</v>
      </c>
      <c r="C21" s="134">
        <f>IF(B21&lt;(0.5*C20),IF(B21&lt;100000,B21,100000),IF((0.5*C20)&lt;100000,(0.5*C20),100000))</f>
        <v>0</v>
      </c>
      <c r="D21" s="70"/>
      <c r="E21" s="70"/>
      <c r="F21" s="70"/>
    </row>
    <row r="22" spans="1:6">
      <c r="A22" s="186"/>
    </row>
    <row r="23" spans="1:6">
      <c r="A23" s="186"/>
      <c r="B23" s="176" t="s">
        <v>146</v>
      </c>
      <c r="C23" s="176"/>
      <c r="D23" s="176"/>
      <c r="E23" s="176"/>
      <c r="F23" s="176"/>
    </row>
    <row r="24" spans="1:6">
      <c r="A24" s="186"/>
      <c r="B24" s="176"/>
      <c r="C24" s="176"/>
      <c r="D24" s="176"/>
      <c r="E24" s="176"/>
      <c r="F24" s="176"/>
    </row>
    <row r="25" spans="1:6">
      <c r="A25" s="186"/>
      <c r="B25" s="176"/>
      <c r="C25" s="176"/>
      <c r="D25" s="176"/>
      <c r="E25" s="176"/>
      <c r="F25" s="176"/>
    </row>
    <row r="26" spans="1:6">
      <c r="A26" s="186"/>
    </row>
    <row r="48" spans="1:9" s="113" customFormat="1">
      <c r="A48" s="3"/>
      <c r="B48" s="3"/>
      <c r="C48" s="3"/>
      <c r="D48" s="3"/>
      <c r="E48" s="3"/>
      <c r="F48" s="3"/>
      <c r="G48" s="3"/>
      <c r="H48" s="3"/>
      <c r="I48" s="3"/>
    </row>
    <row r="49" spans="1:9" s="113" customFormat="1">
      <c r="A49" s="3"/>
      <c r="B49" s="3"/>
      <c r="C49" s="3"/>
      <c r="D49" s="3"/>
      <c r="E49" s="3"/>
      <c r="F49" s="3"/>
      <c r="G49" s="3"/>
      <c r="H49" s="3"/>
      <c r="I49" s="3"/>
    </row>
    <row r="50" spans="1:9" s="113" customFormat="1">
      <c r="A50" s="3"/>
      <c r="B50" s="3"/>
      <c r="C50" s="3"/>
      <c r="D50" s="3"/>
      <c r="E50" s="3"/>
      <c r="F50" s="3"/>
      <c r="G50" s="3"/>
      <c r="H50" s="169"/>
      <c r="I50" s="170"/>
    </row>
    <row r="51" spans="1:9" s="113" customFormat="1">
      <c r="A51" s="3"/>
      <c r="B51" s="3"/>
      <c r="C51" s="3"/>
      <c r="D51" s="3"/>
      <c r="E51" s="3"/>
      <c r="F51" s="3"/>
      <c r="G51" s="3"/>
      <c r="H51" s="169"/>
      <c r="I51" s="170"/>
    </row>
    <row r="52" spans="1:9" s="113" customFormat="1">
      <c r="A52" s="4"/>
      <c r="B52" s="3"/>
      <c r="C52" s="3"/>
      <c r="D52" s="3"/>
      <c r="E52" s="3"/>
      <c r="F52" s="3"/>
      <c r="G52" s="3"/>
      <c r="H52" s="169"/>
      <c r="I52" s="170"/>
    </row>
    <row r="53" spans="1:9" s="113" customFormat="1"/>
    <row r="54" spans="1:9" s="113" customFormat="1"/>
    <row r="55" spans="1:9" s="113" customFormat="1"/>
    <row r="56" spans="1:9" s="113" customFormat="1"/>
    <row r="57" spans="1:9" s="113" customFormat="1"/>
    <row r="58" spans="1:9" s="113" customFormat="1"/>
    <row r="59" spans="1:9" s="113" customFormat="1"/>
    <row r="60" spans="1:9" s="113" customFormat="1"/>
    <row r="61" spans="1:9" s="113" customFormat="1"/>
    <row r="62" spans="1:9" s="113" customFormat="1"/>
    <row r="63" spans="1:9" s="113" customFormat="1"/>
    <row r="64" spans="1:9" s="113" customFormat="1"/>
    <row r="65" s="113" customFormat="1"/>
    <row r="66" s="113" customFormat="1"/>
    <row r="67" s="113" customFormat="1"/>
    <row r="68" s="113" customFormat="1"/>
    <row r="69" s="113" customFormat="1"/>
    <row r="70" s="113" customFormat="1"/>
    <row r="71" s="113" customFormat="1"/>
    <row r="72" s="113" customFormat="1"/>
    <row r="73" s="113" customFormat="1"/>
    <row r="74" s="113" customFormat="1"/>
    <row r="75" s="113" customFormat="1"/>
    <row r="76" s="113" customFormat="1"/>
    <row r="77" s="113" customFormat="1"/>
    <row r="78" s="113" customFormat="1"/>
    <row r="79" s="113" customFormat="1"/>
    <row r="80" s="113" customFormat="1"/>
    <row r="81" s="113" customFormat="1"/>
    <row r="82" s="113" customFormat="1"/>
    <row r="83" s="113" customFormat="1"/>
    <row r="84" s="113" customFormat="1"/>
    <row r="85" s="113" customFormat="1"/>
    <row r="86" s="113" customFormat="1"/>
    <row r="87" s="113" customFormat="1"/>
    <row r="88" s="113" customFormat="1"/>
    <row r="89" s="113" customFormat="1"/>
    <row r="90" s="113" customFormat="1"/>
    <row r="91" s="113" customFormat="1"/>
    <row r="92" s="113" customFormat="1"/>
    <row r="93" s="113" customFormat="1"/>
    <row r="94" s="113" customFormat="1"/>
    <row r="95" s="113" customFormat="1"/>
    <row r="96" s="113" customFormat="1"/>
    <row r="97" s="113" customFormat="1"/>
    <row r="98" s="113" customFormat="1"/>
    <row r="99" s="113" customFormat="1"/>
    <row r="100" s="113" customFormat="1"/>
    <row r="101" s="113" customFormat="1"/>
    <row r="102" s="113" customFormat="1"/>
    <row r="103" s="113" customFormat="1"/>
    <row r="104" s="113" customFormat="1"/>
    <row r="105" s="113" customFormat="1"/>
    <row r="106" s="113" customFormat="1"/>
    <row r="107" s="113" customFormat="1"/>
    <row r="108" s="113" customFormat="1"/>
    <row r="109" s="113" customFormat="1"/>
    <row r="110" s="113" customFormat="1"/>
    <row r="111" s="113" customFormat="1"/>
    <row r="112" s="113" customFormat="1"/>
    <row r="113" s="113" customFormat="1"/>
    <row r="114" s="113" customFormat="1"/>
    <row r="115" s="113" customFormat="1"/>
    <row r="116" s="113" customFormat="1"/>
    <row r="117" s="113" customFormat="1"/>
    <row r="118" s="113" customFormat="1"/>
    <row r="119" s="113" customFormat="1"/>
    <row r="120" s="113" customFormat="1"/>
    <row r="121" s="113" customFormat="1"/>
    <row r="122" s="113" customFormat="1"/>
    <row r="123" s="113" customFormat="1"/>
    <row r="124" s="113" customFormat="1"/>
    <row r="125" s="113" customFormat="1"/>
    <row r="126" s="113" customFormat="1"/>
    <row r="127" s="113" customFormat="1"/>
    <row r="128" s="113" customFormat="1"/>
    <row r="129" s="113" customFormat="1"/>
    <row r="130" s="113" customFormat="1"/>
    <row r="131" s="113" customFormat="1"/>
    <row r="132" s="113" customFormat="1"/>
    <row r="133" s="113" customFormat="1"/>
    <row r="134" s="113" customFormat="1"/>
    <row r="135" s="113" customFormat="1"/>
    <row r="136" s="113" customFormat="1"/>
    <row r="137" s="113" customFormat="1"/>
    <row r="138" s="113" customFormat="1"/>
    <row r="139" s="113" customFormat="1"/>
    <row r="140" s="113" customFormat="1"/>
    <row r="141" s="113" customFormat="1"/>
    <row r="142" s="113" customFormat="1"/>
    <row r="143" s="113" customFormat="1"/>
    <row r="144" s="113" customFormat="1"/>
    <row r="145" s="113" customFormat="1"/>
    <row r="146" s="113" customFormat="1"/>
    <row r="147" s="113" customFormat="1"/>
    <row r="148" s="113" customFormat="1"/>
    <row r="149" s="113" customFormat="1"/>
    <row r="150" s="113" customFormat="1"/>
    <row r="151" s="113" customFormat="1"/>
    <row r="152" s="113" customFormat="1"/>
    <row r="153" s="113" customFormat="1"/>
    <row r="154" s="113" customFormat="1"/>
    <row r="155" s="113" customFormat="1"/>
    <row r="156" s="113" customFormat="1"/>
    <row r="157" s="113" customFormat="1"/>
    <row r="158" s="113" customFormat="1"/>
    <row r="159" s="113" customFormat="1"/>
    <row r="160" s="113" customFormat="1"/>
    <row r="161" s="113" customFormat="1"/>
    <row r="162" s="113" customFormat="1"/>
    <row r="163" s="113" customFormat="1"/>
    <row r="164" s="113" customFormat="1"/>
    <row r="165" s="113" customFormat="1"/>
    <row r="166" s="113" customFormat="1"/>
    <row r="167" s="113" customFormat="1"/>
    <row r="168" s="113" customFormat="1"/>
    <row r="169" s="113" customFormat="1"/>
    <row r="170" s="113" customFormat="1"/>
    <row r="171" s="113" customFormat="1"/>
    <row r="172" s="113" customFormat="1"/>
    <row r="173" s="113" customFormat="1"/>
    <row r="174" s="113" customFormat="1"/>
    <row r="175" s="113" customFormat="1"/>
    <row r="176" s="113" customFormat="1"/>
    <row r="177" s="113" customFormat="1"/>
    <row r="178" s="113" customFormat="1"/>
    <row r="179" s="113" customFormat="1"/>
    <row r="180" s="113" customFormat="1"/>
    <row r="181" s="113" customFormat="1"/>
    <row r="182" s="113" customFormat="1"/>
    <row r="183" s="113" customFormat="1"/>
    <row r="184" s="113" customFormat="1"/>
    <row r="185" s="113" customFormat="1"/>
    <row r="186" s="113" customFormat="1"/>
    <row r="187" s="113" customFormat="1"/>
    <row r="188" s="113" customFormat="1"/>
    <row r="189" s="113" customFormat="1"/>
    <row r="190" s="113" customFormat="1"/>
    <row r="191" s="113" customFormat="1"/>
    <row r="192" s="113" customFormat="1"/>
    <row r="193" s="113" customFormat="1"/>
    <row r="194" s="113" customFormat="1"/>
    <row r="195" s="113" customFormat="1"/>
    <row r="196" s="113" customFormat="1"/>
    <row r="197" s="113" customFormat="1"/>
    <row r="198" s="113" customFormat="1"/>
    <row r="199" s="113" customFormat="1"/>
    <row r="200" s="113" customFormat="1"/>
    <row r="201" s="113" customFormat="1"/>
    <row r="202" s="113" customFormat="1"/>
    <row r="203" s="113" customFormat="1"/>
    <row r="204" s="113" customFormat="1"/>
    <row r="205" s="113" customFormat="1"/>
    <row r="206" s="113" customFormat="1"/>
    <row r="207" s="113" customFormat="1"/>
    <row r="208" s="113" customFormat="1"/>
    <row r="209" s="113" customFormat="1"/>
    <row r="210" s="113" customFormat="1"/>
    <row r="211" s="113" customFormat="1"/>
    <row r="212" s="113" customFormat="1"/>
    <row r="213" s="113" customFormat="1"/>
    <row r="214" s="113" customFormat="1"/>
    <row r="215" s="113" customFormat="1"/>
    <row r="216" s="113" customFormat="1"/>
    <row r="217" s="113" customFormat="1"/>
    <row r="218" s="113" customFormat="1"/>
    <row r="219" s="113" customFormat="1"/>
    <row r="220" s="113" customFormat="1"/>
    <row r="221" s="113" customFormat="1"/>
    <row r="222" s="113" customFormat="1"/>
    <row r="223" s="113" customFormat="1"/>
    <row r="224" s="113" customFormat="1"/>
    <row r="225" s="113" customFormat="1"/>
    <row r="226" s="113" customFormat="1"/>
    <row r="227" s="113" customFormat="1"/>
    <row r="228" s="113" customFormat="1"/>
    <row r="229" s="113" customFormat="1"/>
    <row r="230" s="113" customFormat="1"/>
    <row r="231" s="113" customFormat="1"/>
    <row r="232" s="113" customFormat="1"/>
    <row r="233" s="113" customFormat="1"/>
    <row r="234" s="113" customFormat="1"/>
    <row r="235" s="113" customFormat="1"/>
    <row r="236" s="113" customFormat="1"/>
    <row r="237" s="113" customFormat="1"/>
    <row r="238" s="113" customFormat="1"/>
    <row r="239" s="113" customFormat="1"/>
    <row r="240" s="113" customFormat="1"/>
    <row r="241" s="113" customFormat="1"/>
    <row r="242" s="113" customFormat="1"/>
    <row r="243" s="113" customFormat="1"/>
    <row r="244" s="113" customFormat="1"/>
    <row r="245" s="113" customFormat="1"/>
    <row r="246" s="113" customFormat="1"/>
    <row r="247" s="113" customFormat="1"/>
    <row r="248" s="113" customFormat="1"/>
    <row r="249" s="113" customFormat="1"/>
    <row r="250" s="113" customFormat="1"/>
    <row r="251" s="113" customFormat="1"/>
    <row r="252" s="113" customFormat="1"/>
    <row r="253" s="113" customFormat="1"/>
    <row r="254" s="113" customFormat="1"/>
    <row r="255" s="113" customFormat="1"/>
    <row r="256" s="113" customFormat="1"/>
    <row r="257" s="113" customFormat="1"/>
    <row r="258" s="113" customFormat="1"/>
    <row r="259" s="113" customFormat="1"/>
    <row r="260" s="113" customFormat="1"/>
    <row r="261" s="113" customFormat="1"/>
    <row r="262" s="113" customFormat="1"/>
    <row r="263" s="113" customFormat="1"/>
    <row r="264" s="113" customFormat="1"/>
    <row r="265" s="113" customFormat="1"/>
    <row r="266" s="113" customFormat="1"/>
    <row r="267" s="113" customFormat="1"/>
    <row r="268" s="113" customFormat="1"/>
    <row r="269" s="113" customFormat="1"/>
    <row r="270" s="113" customFormat="1"/>
    <row r="271" s="113" customFormat="1"/>
    <row r="272" s="113" customFormat="1"/>
    <row r="273" s="113" customFormat="1"/>
    <row r="274" s="113" customFormat="1"/>
    <row r="275" s="113" customFormat="1"/>
    <row r="276" s="113" customFormat="1"/>
    <row r="277" s="113" customFormat="1"/>
    <row r="278" s="113" customFormat="1"/>
    <row r="279" s="113" customFormat="1"/>
    <row r="280" s="113" customFormat="1"/>
    <row r="281" s="113" customFormat="1"/>
    <row r="282" s="113" customFormat="1"/>
    <row r="283" s="113" customFormat="1"/>
    <row r="284" s="113" customFormat="1"/>
    <row r="285" s="113" customFormat="1"/>
    <row r="286" s="113" customFormat="1"/>
    <row r="287" s="113" customFormat="1"/>
    <row r="288" s="113" customFormat="1"/>
    <row r="289" s="113" customFormat="1"/>
    <row r="290" s="113" customFormat="1"/>
    <row r="291" s="113" customFormat="1"/>
    <row r="292" s="113" customFormat="1"/>
    <row r="293" s="113" customFormat="1"/>
    <row r="294" s="113" customFormat="1"/>
    <row r="295" s="113" customFormat="1"/>
    <row r="296" s="113" customFormat="1"/>
    <row r="297" s="113" customFormat="1"/>
    <row r="298" s="113" customFormat="1"/>
    <row r="299" s="113" customFormat="1"/>
    <row r="300" s="113" customFormat="1"/>
    <row r="301" s="113" customFormat="1"/>
    <row r="302" s="113" customFormat="1"/>
    <row r="303" s="113" customFormat="1"/>
    <row r="304" s="113" customFormat="1"/>
    <row r="305" s="113" customFormat="1"/>
    <row r="306" s="113" customFormat="1"/>
    <row r="307" s="113" customFormat="1"/>
    <row r="308" s="113" customFormat="1"/>
    <row r="309" s="113" customFormat="1"/>
    <row r="310" s="113" customFormat="1"/>
    <row r="311" s="113" customFormat="1"/>
    <row r="312" s="113" customFormat="1"/>
    <row r="313" s="113" customFormat="1"/>
    <row r="314" s="113" customFormat="1"/>
    <row r="315" s="113" customFormat="1"/>
    <row r="316" s="113" customFormat="1"/>
    <row r="317" s="113" customFormat="1"/>
    <row r="318" s="113" customFormat="1"/>
    <row r="319" s="113" customFormat="1"/>
    <row r="320" s="113" customFormat="1"/>
    <row r="321" s="113" customFormat="1"/>
    <row r="322" s="113" customFormat="1"/>
    <row r="323" s="113" customFormat="1"/>
    <row r="324" s="113" customFormat="1"/>
    <row r="325" s="113" customFormat="1"/>
    <row r="326" s="113" customFormat="1"/>
    <row r="327" s="113" customFormat="1"/>
    <row r="328" s="113" customFormat="1"/>
    <row r="329" s="113" customFormat="1"/>
    <row r="330" s="113" customFormat="1"/>
    <row r="331" s="113" customFormat="1"/>
    <row r="332" s="113" customFormat="1"/>
    <row r="333" s="113" customFormat="1"/>
    <row r="334" s="113" customFormat="1"/>
    <row r="335" s="113" customFormat="1"/>
    <row r="336" s="113" customFormat="1"/>
    <row r="337" s="113" customFormat="1"/>
    <row r="338" s="113" customFormat="1"/>
    <row r="339" s="113" customFormat="1"/>
    <row r="340" s="113" customFormat="1"/>
    <row r="341" s="113" customFormat="1"/>
    <row r="342" s="113" customFormat="1"/>
    <row r="343" s="113" customFormat="1"/>
    <row r="344" s="113" customFormat="1"/>
    <row r="345" s="113" customFormat="1"/>
    <row r="346" s="113" customFormat="1"/>
    <row r="347" s="113" customFormat="1"/>
    <row r="348" s="113" customFormat="1"/>
    <row r="349" s="113" customFormat="1"/>
    <row r="350" s="113" customFormat="1"/>
    <row r="351" s="113" customFormat="1"/>
    <row r="352" s="113" customFormat="1"/>
    <row r="353" s="113" customFormat="1"/>
    <row r="354" s="113" customFormat="1"/>
    <row r="355" s="113" customFormat="1"/>
    <row r="356" s="113" customFormat="1"/>
    <row r="357" s="113" customFormat="1"/>
    <row r="358" s="113" customFormat="1"/>
    <row r="359" s="113" customFormat="1"/>
    <row r="360" s="113" customFormat="1"/>
    <row r="361" s="113" customFormat="1"/>
    <row r="362" s="113" customFormat="1"/>
    <row r="363" s="113" customFormat="1"/>
    <row r="364" s="113" customFormat="1"/>
    <row r="365" s="113" customFormat="1"/>
    <row r="366" s="113" customFormat="1"/>
    <row r="367" s="113" customFormat="1"/>
    <row r="368" s="113" customFormat="1"/>
    <row r="369" s="113" customFormat="1"/>
    <row r="370" s="113" customFormat="1"/>
    <row r="371" s="113" customFormat="1"/>
    <row r="372" s="113" customFormat="1"/>
    <row r="373" s="113" customFormat="1"/>
    <row r="374" s="113" customFormat="1"/>
    <row r="375" s="113" customFormat="1"/>
    <row r="376" s="113" customFormat="1"/>
    <row r="377" s="113" customFormat="1"/>
    <row r="378" s="113" customFormat="1"/>
    <row r="379" s="113" customFormat="1"/>
    <row r="380" s="113" customFormat="1"/>
    <row r="381" s="113" customFormat="1"/>
    <row r="382" s="113" customFormat="1"/>
    <row r="383" s="113" customFormat="1"/>
    <row r="384" s="113" customFormat="1"/>
    <row r="385" s="113" customFormat="1"/>
    <row r="386" s="113" customFormat="1"/>
    <row r="387" s="113" customFormat="1"/>
    <row r="388" s="113" customFormat="1"/>
    <row r="389" s="113" customFormat="1"/>
    <row r="390" s="113" customFormat="1"/>
    <row r="391" s="113" customFormat="1"/>
    <row r="392" s="113" customFormat="1"/>
    <row r="393" s="113" customFormat="1"/>
    <row r="394" s="113" customFormat="1"/>
    <row r="395" s="113" customFormat="1"/>
    <row r="396" s="113" customFormat="1"/>
    <row r="397" s="113" customFormat="1"/>
    <row r="398" s="113" customFormat="1"/>
    <row r="399" s="113" customFormat="1"/>
    <row r="400" s="113" customFormat="1"/>
    <row r="401" s="113" customFormat="1"/>
    <row r="402" s="113" customFormat="1"/>
    <row r="403" s="113" customFormat="1"/>
    <row r="404" s="113" customFormat="1"/>
    <row r="405" s="113" customFormat="1"/>
    <row r="406" s="113" customFormat="1"/>
    <row r="407" s="113" customFormat="1"/>
    <row r="408" s="113" customFormat="1"/>
    <row r="409" s="113" customFormat="1"/>
    <row r="410" s="113" customFormat="1"/>
    <row r="411" s="113" customFormat="1"/>
    <row r="412" s="113" customFormat="1"/>
    <row r="413" s="113" customFormat="1"/>
    <row r="414" s="113" customFormat="1"/>
    <row r="415" s="113" customFormat="1"/>
    <row r="416" s="113" customFormat="1"/>
    <row r="417" s="113" customFormat="1"/>
    <row r="418" s="113" customFormat="1"/>
    <row r="419" s="113" customFormat="1"/>
    <row r="420" s="113" customFormat="1"/>
    <row r="421" s="113" customFormat="1"/>
    <row r="422" s="113" customFormat="1"/>
    <row r="423" s="113" customFormat="1"/>
    <row r="424" s="113" customFormat="1"/>
    <row r="425" s="113" customFormat="1"/>
    <row r="426" s="113" customFormat="1"/>
    <row r="427" s="113" customFormat="1"/>
    <row r="428" s="113" customFormat="1"/>
    <row r="429" s="113" customFormat="1"/>
    <row r="430" s="113" customFormat="1"/>
    <row r="431" s="113" customFormat="1"/>
    <row r="432" s="113" customFormat="1"/>
    <row r="433" s="113" customFormat="1"/>
    <row r="434" s="113" customFormat="1"/>
    <row r="435" s="113" customFormat="1"/>
    <row r="436" s="113" customFormat="1"/>
    <row r="437" s="113" customFormat="1"/>
    <row r="438" s="113" customFormat="1"/>
    <row r="439" s="113" customFormat="1"/>
    <row r="440" s="113" customFormat="1"/>
    <row r="441" s="113" customFormat="1"/>
    <row r="442" s="113" customFormat="1"/>
    <row r="443" s="113" customFormat="1"/>
    <row r="444" s="113" customFormat="1"/>
    <row r="445" s="113" customFormat="1"/>
    <row r="446" s="113" customFormat="1"/>
    <row r="447" s="113" customFormat="1"/>
    <row r="448" s="113" customFormat="1"/>
    <row r="449" s="113" customFormat="1"/>
    <row r="450" s="113" customFormat="1"/>
    <row r="451" s="113" customFormat="1"/>
    <row r="452" s="113" customFormat="1"/>
    <row r="453" s="113" customFormat="1"/>
    <row r="454" s="113" customFormat="1"/>
    <row r="455" s="113" customFormat="1"/>
    <row r="456" s="113" customFormat="1"/>
    <row r="457" s="113" customFormat="1"/>
    <row r="458" s="113" customFormat="1"/>
    <row r="459" s="113" customFormat="1"/>
    <row r="460" s="113" customFormat="1"/>
    <row r="461" s="113" customFormat="1"/>
    <row r="462" s="113" customFormat="1"/>
    <row r="463" s="113" customFormat="1"/>
    <row r="464" s="113" customFormat="1"/>
    <row r="465" s="113" customFormat="1"/>
    <row r="466" s="113" customFormat="1"/>
    <row r="467" s="113" customFormat="1"/>
    <row r="468" s="113" customFormat="1"/>
    <row r="469" s="113" customFormat="1"/>
    <row r="470" s="113" customFormat="1"/>
    <row r="471" s="113" customFormat="1"/>
    <row r="472" s="113" customFormat="1"/>
    <row r="473" s="113" customFormat="1"/>
    <row r="474" s="113" customFormat="1"/>
    <row r="475" s="113" customFormat="1"/>
    <row r="476" s="113" customFormat="1"/>
    <row r="477" s="113" customFormat="1"/>
    <row r="478" s="113" customFormat="1"/>
    <row r="479" s="113" customFormat="1"/>
    <row r="480" s="113" customFormat="1"/>
    <row r="481" s="113" customFormat="1"/>
    <row r="482" s="113" customFormat="1"/>
    <row r="483" s="113" customFormat="1"/>
    <row r="484" s="113" customFormat="1"/>
    <row r="485" s="113" customFormat="1"/>
    <row r="486" s="113" customFormat="1"/>
    <row r="487" s="113" customFormat="1"/>
    <row r="488" s="113" customFormat="1"/>
    <row r="489" s="113" customFormat="1"/>
    <row r="490" s="113" customFormat="1"/>
    <row r="491" s="113" customFormat="1"/>
    <row r="492" s="113" customFormat="1"/>
    <row r="493" s="113" customFormat="1"/>
    <row r="494" s="113" customFormat="1"/>
    <row r="495" s="113" customFormat="1"/>
    <row r="496" s="113" customFormat="1"/>
    <row r="497" s="113" customFormat="1"/>
    <row r="498" s="113" customFormat="1"/>
    <row r="499" s="113" customFormat="1"/>
    <row r="500" s="113" customFormat="1"/>
    <row r="501" s="113" customFormat="1"/>
    <row r="502" s="113" customFormat="1"/>
    <row r="503" s="113" customFormat="1"/>
    <row r="504" s="113" customFormat="1"/>
    <row r="505" s="113" customFormat="1"/>
    <row r="506" s="113" customFormat="1"/>
    <row r="507" s="113" customFormat="1"/>
    <row r="508" s="113" customFormat="1"/>
    <row r="509" s="113" customFormat="1"/>
    <row r="510" s="113" customFormat="1"/>
    <row r="511" s="113" customFormat="1"/>
    <row r="512" s="113" customFormat="1"/>
    <row r="513" s="113" customFormat="1"/>
    <row r="514" s="113" customFormat="1"/>
    <row r="515" s="113" customFormat="1"/>
    <row r="516" s="113" customFormat="1"/>
    <row r="517" s="113" customFormat="1"/>
    <row r="518" s="113" customFormat="1"/>
    <row r="519" s="113" customFormat="1"/>
    <row r="520" s="113" customFormat="1"/>
    <row r="521" s="113" customFormat="1"/>
    <row r="522" s="113" customFormat="1"/>
    <row r="523" s="113" customFormat="1"/>
    <row r="524" s="113" customFormat="1"/>
    <row r="525" s="113" customFormat="1"/>
    <row r="526" s="113" customFormat="1"/>
    <row r="527" s="113" customFormat="1"/>
    <row r="528" s="113" customFormat="1"/>
    <row r="529" s="113" customFormat="1"/>
    <row r="530" s="113" customFormat="1"/>
    <row r="531" s="113" customFormat="1"/>
    <row r="532" s="113" customFormat="1"/>
    <row r="533" s="113" customFormat="1"/>
    <row r="534" s="113" customFormat="1"/>
    <row r="535" s="113" customFormat="1"/>
    <row r="536" s="113" customFormat="1"/>
    <row r="537" s="113" customFormat="1"/>
    <row r="538" s="113" customFormat="1"/>
    <row r="539" s="113" customFormat="1"/>
    <row r="540" s="113" customFormat="1"/>
    <row r="541" s="113" customFormat="1"/>
    <row r="542" s="113" customFormat="1"/>
    <row r="543" s="113" customFormat="1"/>
    <row r="544" s="113" customFormat="1"/>
    <row r="545" s="113" customFormat="1"/>
    <row r="546" s="113" customFormat="1"/>
    <row r="547" s="113" customFormat="1"/>
    <row r="548" s="113" customFormat="1"/>
    <row r="549" s="113" customFormat="1"/>
    <row r="550" s="113" customFormat="1"/>
    <row r="551" s="113" customFormat="1"/>
    <row r="552" s="113" customFormat="1"/>
    <row r="553" s="113" customFormat="1"/>
    <row r="554" s="113" customFormat="1"/>
    <row r="555" s="113" customFormat="1"/>
    <row r="556" s="113" customFormat="1"/>
    <row r="557" s="113" customFormat="1"/>
    <row r="558" s="113" customFormat="1"/>
    <row r="559" s="113" customFormat="1"/>
    <row r="560" s="113" customFormat="1"/>
    <row r="561" s="113" customFormat="1"/>
    <row r="562" s="113" customFormat="1"/>
    <row r="563" s="113" customFormat="1"/>
    <row r="564" s="113" customFormat="1"/>
    <row r="565" s="113" customFormat="1"/>
    <row r="566" s="113" customFormat="1"/>
    <row r="567" s="113" customFormat="1"/>
    <row r="568" s="113" customFormat="1"/>
    <row r="569" s="113" customFormat="1"/>
    <row r="570" s="113" customFormat="1"/>
    <row r="571" s="113" customFormat="1"/>
    <row r="572" s="113" customFormat="1"/>
    <row r="573" s="113" customFormat="1"/>
    <row r="574" s="113" customFormat="1"/>
    <row r="575" s="113" customFormat="1"/>
    <row r="576" s="113" customFormat="1"/>
    <row r="577" s="113" customFormat="1"/>
    <row r="578" s="113" customFormat="1"/>
    <row r="579" s="113" customFormat="1"/>
    <row r="580" s="113" customFormat="1"/>
    <row r="581" s="113" customFormat="1"/>
    <row r="582" s="113" customFormat="1"/>
    <row r="583" s="113" customFormat="1"/>
    <row r="584" s="113" customFormat="1"/>
    <row r="585" s="113" customFormat="1"/>
    <row r="586" s="113" customFormat="1"/>
    <row r="587" s="113" customFormat="1"/>
    <row r="588" s="113" customFormat="1"/>
    <row r="589" s="113" customFormat="1"/>
    <row r="590" s="113" customFormat="1"/>
    <row r="591" s="113" customFormat="1"/>
    <row r="592" s="113" customFormat="1"/>
    <row r="593" s="113" customFormat="1"/>
    <row r="594" s="113" customFormat="1"/>
    <row r="595" s="113" customFormat="1"/>
    <row r="596" s="113" customFormat="1"/>
    <row r="597" s="113" customFormat="1"/>
    <row r="598" s="113" customFormat="1"/>
    <row r="599" s="113" customFormat="1"/>
    <row r="600" s="113" customFormat="1"/>
    <row r="601" s="113" customFormat="1"/>
    <row r="602" s="113" customFormat="1"/>
    <row r="603" s="113" customFormat="1"/>
    <row r="604" s="113" customFormat="1"/>
    <row r="605" s="113" customFormat="1"/>
    <row r="606" s="113" customFormat="1"/>
    <row r="607" s="113" customFormat="1"/>
    <row r="608" s="113" customFormat="1"/>
    <row r="609" s="113" customFormat="1"/>
    <row r="610" s="113" customFormat="1"/>
    <row r="611" s="113" customFormat="1"/>
    <row r="612" s="113" customFormat="1"/>
    <row r="613" s="113" customFormat="1"/>
    <row r="614" s="113" customFormat="1"/>
    <row r="615" s="113" customFormat="1"/>
    <row r="616" s="113" customFormat="1"/>
    <row r="617" s="113" customFormat="1"/>
    <row r="618" s="113" customFormat="1"/>
    <row r="619" s="113" customFormat="1"/>
    <row r="620" s="113" customFormat="1"/>
    <row r="621" s="113" customFormat="1"/>
    <row r="622" s="113" customFormat="1"/>
    <row r="623" s="113" customFormat="1"/>
    <row r="624" s="113" customFormat="1"/>
    <row r="625" s="113" customFormat="1"/>
    <row r="626" s="113" customFormat="1"/>
    <row r="627" s="113" customFormat="1"/>
    <row r="628" s="113" customFormat="1"/>
    <row r="629" s="113" customFormat="1"/>
    <row r="630" s="113" customFormat="1"/>
    <row r="631" s="113" customFormat="1"/>
    <row r="632" s="113" customFormat="1"/>
    <row r="633" s="113" customFormat="1"/>
    <row r="634" s="113" customFormat="1"/>
    <row r="635" s="113" customFormat="1"/>
    <row r="636" s="113" customFormat="1"/>
    <row r="637" s="113" customFormat="1"/>
    <row r="638" s="113" customFormat="1"/>
    <row r="639" s="113" customFormat="1"/>
    <row r="640" s="113" customFormat="1"/>
    <row r="641" s="113" customFormat="1"/>
    <row r="642" s="113" customFormat="1"/>
    <row r="643" s="113" customFormat="1"/>
    <row r="644" s="113" customFormat="1"/>
    <row r="645" s="113" customFormat="1"/>
    <row r="646" s="113" customFormat="1"/>
    <row r="647" s="113" customFormat="1"/>
    <row r="648" s="113" customFormat="1"/>
    <row r="649" s="113" customFormat="1"/>
    <row r="650" s="113" customFormat="1"/>
    <row r="651" s="113" customFormat="1"/>
    <row r="652" s="113" customFormat="1"/>
    <row r="653" s="113" customFormat="1"/>
    <row r="654" s="113" customFormat="1"/>
    <row r="655" s="113" customFormat="1"/>
    <row r="656" s="113" customFormat="1"/>
    <row r="657" s="113" customFormat="1"/>
    <row r="658" s="113" customFormat="1"/>
    <row r="659" s="113" customFormat="1"/>
    <row r="660" s="113" customFormat="1"/>
    <row r="661" s="113" customFormat="1"/>
    <row r="662" s="113" customFormat="1"/>
    <row r="663" s="113" customFormat="1"/>
    <row r="664" s="113" customFormat="1"/>
    <row r="665" s="113" customFormat="1"/>
    <row r="666" s="113" customFormat="1"/>
    <row r="667" s="113" customFormat="1"/>
    <row r="668" s="113" customFormat="1"/>
    <row r="669" s="113" customFormat="1"/>
    <row r="670" s="113" customFormat="1"/>
    <row r="671" s="113" customFormat="1"/>
    <row r="672" s="113" customFormat="1"/>
    <row r="673" s="113" customFormat="1"/>
    <row r="674" s="113" customFormat="1"/>
    <row r="675" s="113" customFormat="1"/>
    <row r="676" s="113" customFormat="1"/>
    <row r="677" s="113" customFormat="1"/>
    <row r="678" s="113" customFormat="1"/>
    <row r="679" s="113" customFormat="1"/>
    <row r="680" s="113" customFormat="1"/>
    <row r="681" s="113" customFormat="1"/>
    <row r="682" s="113" customFormat="1"/>
    <row r="683" s="113" customFormat="1"/>
    <row r="684" s="113" customFormat="1"/>
    <row r="685" s="113" customFormat="1"/>
    <row r="686" s="113" customFormat="1"/>
    <row r="687" s="113" customFormat="1"/>
    <row r="688" s="113" customFormat="1"/>
    <row r="689" s="113" customFormat="1"/>
    <row r="690" s="113" customFormat="1"/>
    <row r="691" s="113" customFormat="1"/>
    <row r="692" s="113" customFormat="1"/>
    <row r="693" s="113" customFormat="1"/>
    <row r="694" s="113" customFormat="1"/>
    <row r="695" s="113" customFormat="1"/>
    <row r="696" s="113" customFormat="1"/>
    <row r="697" s="113" customFormat="1"/>
    <row r="698" s="113" customFormat="1"/>
    <row r="699" s="113" customFormat="1"/>
    <row r="700" s="113" customFormat="1"/>
    <row r="701" s="113" customFormat="1"/>
    <row r="702" s="113" customFormat="1"/>
    <row r="703" s="113" customFormat="1"/>
    <row r="704" s="113" customFormat="1"/>
    <row r="705" spans="1:9">
      <c r="A705" s="113"/>
      <c r="B705" s="113"/>
      <c r="C705" s="113"/>
      <c r="D705" s="113"/>
      <c r="E705" s="113"/>
      <c r="F705" s="113"/>
      <c r="G705" s="113"/>
      <c r="H705" s="113"/>
      <c r="I705" s="113"/>
    </row>
    <row r="706" spans="1:9">
      <c r="A706" s="113"/>
      <c r="B706" s="113"/>
      <c r="C706" s="113"/>
      <c r="D706" s="113"/>
      <c r="E706" s="113"/>
      <c r="F706" s="113"/>
      <c r="G706" s="113"/>
      <c r="H706" s="113"/>
      <c r="I706" s="113"/>
    </row>
    <row r="707" spans="1:9">
      <c r="A707" s="113"/>
      <c r="B707" s="113"/>
      <c r="C707" s="113"/>
      <c r="D707" s="113"/>
      <c r="E707" s="113"/>
      <c r="F707" s="113"/>
      <c r="G707" s="113"/>
      <c r="H707" s="113"/>
      <c r="I707" s="113"/>
    </row>
    <row r="708" spans="1:9">
      <c r="A708" s="113"/>
      <c r="B708" s="113"/>
      <c r="C708" s="113"/>
      <c r="D708" s="113"/>
      <c r="E708" s="113"/>
      <c r="F708" s="113"/>
      <c r="G708" s="113"/>
      <c r="H708" s="113"/>
      <c r="I708" s="113"/>
    </row>
    <row r="709" spans="1:9">
      <c r="A709" s="113"/>
      <c r="B709" s="113"/>
      <c r="C709" s="113"/>
      <c r="D709" s="113"/>
      <c r="E709" s="113"/>
      <c r="F709" s="113"/>
      <c r="G709" s="113"/>
      <c r="H709" s="113"/>
      <c r="I709" s="113"/>
    </row>
  </sheetData>
  <sheetProtection algorithmName="SHA-512" hashValue="YxQarcl/YSwugoqva7hwZo2JddGCZ+bjueT36P0tU5y2kcH9WTnbxK0XZmTsnnZ7UkoUvptaFuXWcsUoIajNyQ==" saltValue="+MfZDL9MhQwUSohtpJd6Rw==" spinCount="100000" sheet="1" objects="1" scenarios="1"/>
  <mergeCells count="10">
    <mergeCell ref="A3:I7"/>
    <mergeCell ref="H52:I52"/>
    <mergeCell ref="A12:B12"/>
    <mergeCell ref="C14:F14"/>
    <mergeCell ref="C15:F15"/>
    <mergeCell ref="A20:B20"/>
    <mergeCell ref="H50:I50"/>
    <mergeCell ref="H51:I51"/>
    <mergeCell ref="A21:A26"/>
    <mergeCell ref="B23:F25"/>
  </mergeCells>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55"/>
  <sheetViews>
    <sheetView showGridLines="0" showRowColHeaders="0" showRuler="0" topLeftCell="A13" zoomScaleNormal="100" zoomScalePageLayoutView="70" workbookViewId="0">
      <selection activeCell="M53" sqref="M53"/>
    </sheetView>
  </sheetViews>
  <sheetFormatPr defaultColWidth="8.85546875" defaultRowHeight="12.75"/>
  <cols>
    <col min="1" max="2" width="8.85546875" style="3"/>
    <col min="3" max="3" width="8.85546875" style="3" customWidth="1"/>
    <col min="4" max="4" width="12.85546875" style="3" customWidth="1"/>
    <col min="5" max="5" width="10.85546875" style="3" customWidth="1"/>
    <col min="6" max="6" width="8.85546875" style="3"/>
    <col min="7" max="7" width="9" style="3" customWidth="1"/>
    <col min="8" max="8" width="6.7109375" style="3" customWidth="1"/>
    <col min="9" max="9" width="9.28515625" style="3" customWidth="1"/>
    <col min="10" max="10" width="5.28515625" style="113" customWidth="1"/>
    <col min="11" max="77" width="8.85546875" style="113"/>
    <col min="78" max="16384" width="8.85546875" style="3"/>
  </cols>
  <sheetData>
    <row r="1" spans="1:77" ht="30">
      <c r="A1" s="17" t="str">
        <f>'[1]Cover Page'!A1</f>
        <v>Agricultural Ventilation</v>
      </c>
      <c r="B1" s="17"/>
      <c r="J1" s="105"/>
    </row>
    <row r="2" spans="1:77" ht="20.25">
      <c r="A2" s="16" t="s">
        <v>63</v>
      </c>
      <c r="B2" s="16"/>
      <c r="J2" s="105"/>
    </row>
    <row r="3" spans="1:77" s="4" customFormat="1">
      <c r="A3" s="5"/>
      <c r="B3" s="5"/>
      <c r="J3" s="114"/>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row>
    <row r="4" spans="1:77" s="4" customFormat="1">
      <c r="A4" s="10" t="s">
        <v>102</v>
      </c>
      <c r="B4" s="10"/>
      <c r="C4" s="10"/>
      <c r="D4" s="10"/>
      <c r="E4" s="10"/>
      <c r="F4" s="103"/>
      <c r="G4" s="103"/>
      <c r="H4" s="103"/>
      <c r="I4" s="103"/>
      <c r="J4" s="103"/>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row>
    <row r="5" spans="1:77" s="4" customFormat="1">
      <c r="A5" s="191" t="s">
        <v>103</v>
      </c>
      <c r="B5" s="191"/>
      <c r="C5" s="191" t="s">
        <v>104</v>
      </c>
      <c r="D5" s="191"/>
      <c r="E5" s="192" t="s">
        <v>105</v>
      </c>
      <c r="F5" s="192"/>
      <c r="G5" s="191" t="s">
        <v>106</v>
      </c>
      <c r="H5" s="191"/>
      <c r="I5" s="191" t="s">
        <v>21</v>
      </c>
      <c r="J5" s="191"/>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row>
    <row r="6" spans="1:77" s="4" customFormat="1">
      <c r="A6" s="187"/>
      <c r="B6" s="187"/>
      <c r="C6" s="187"/>
      <c r="D6" s="187"/>
      <c r="E6" s="188"/>
      <c r="F6" s="188"/>
      <c r="G6" s="189"/>
      <c r="H6" s="189"/>
      <c r="I6" s="190">
        <f t="shared" ref="I6:I8" si="0">G6*15</f>
        <v>0</v>
      </c>
      <c r="J6" s="190"/>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row>
    <row r="7" spans="1:77" s="4" customFormat="1">
      <c r="A7" s="187"/>
      <c r="B7" s="187"/>
      <c r="C7" s="187"/>
      <c r="D7" s="187"/>
      <c r="E7" s="188"/>
      <c r="F7" s="188"/>
      <c r="G7" s="189"/>
      <c r="H7" s="189"/>
      <c r="I7" s="190">
        <f t="shared" si="0"/>
        <v>0</v>
      </c>
      <c r="J7" s="190"/>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row>
    <row r="8" spans="1:77" s="4" customFormat="1">
      <c r="A8" s="187"/>
      <c r="B8" s="187"/>
      <c r="C8" s="187"/>
      <c r="D8" s="187"/>
      <c r="E8" s="188"/>
      <c r="F8" s="188"/>
      <c r="G8" s="189"/>
      <c r="H8" s="189"/>
      <c r="I8" s="190">
        <f t="shared" si="0"/>
        <v>0</v>
      </c>
      <c r="J8" s="190"/>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row>
    <row r="9" spans="1:77" s="4" customFormat="1">
      <c r="A9" s="104" t="s">
        <v>107</v>
      </c>
      <c r="B9" s="5"/>
      <c r="J9" s="116">
        <f>SUM(J6:J8)</f>
        <v>0</v>
      </c>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row>
    <row r="10" spans="1:77" s="4" customFormat="1">
      <c r="A10" s="5"/>
      <c r="B10" s="5"/>
      <c r="J10" s="114"/>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row>
    <row r="11" spans="1:77" s="4" customFormat="1">
      <c r="A11" s="10" t="s">
        <v>108</v>
      </c>
      <c r="B11" s="10"/>
      <c r="C11" s="10"/>
      <c r="D11" s="10"/>
      <c r="E11" s="10"/>
      <c r="F11" s="103"/>
      <c r="G11" s="103"/>
      <c r="H11" s="103"/>
      <c r="I11" s="103"/>
      <c r="J11" s="103"/>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row>
    <row r="12" spans="1:77" s="4" customFormat="1">
      <c r="A12" s="191" t="s">
        <v>103</v>
      </c>
      <c r="B12" s="191"/>
      <c r="C12" s="191" t="s">
        <v>104</v>
      </c>
      <c r="D12" s="191"/>
      <c r="E12" s="192" t="s">
        <v>105</v>
      </c>
      <c r="F12" s="192"/>
      <c r="G12" s="191" t="s">
        <v>106</v>
      </c>
      <c r="H12" s="191"/>
      <c r="I12" s="191" t="s">
        <v>21</v>
      </c>
      <c r="J12" s="191"/>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row>
    <row r="13" spans="1:77" s="4" customFormat="1">
      <c r="A13" s="187"/>
      <c r="B13" s="187"/>
      <c r="C13" s="187"/>
      <c r="D13" s="187"/>
      <c r="E13" s="188"/>
      <c r="F13" s="188"/>
      <c r="G13" s="187"/>
      <c r="H13" s="187"/>
      <c r="I13" s="190">
        <f>G13*25</f>
        <v>0</v>
      </c>
      <c r="J13" s="190"/>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row>
    <row r="14" spans="1:77" s="4" customFormat="1">
      <c r="A14" s="187"/>
      <c r="B14" s="187"/>
      <c r="C14" s="187"/>
      <c r="D14" s="187"/>
      <c r="E14" s="188"/>
      <c r="F14" s="188"/>
      <c r="G14" s="187"/>
      <c r="H14" s="187"/>
      <c r="I14" s="190">
        <f t="shared" ref="I14:I15" si="1">G14*25</f>
        <v>0</v>
      </c>
      <c r="J14" s="190"/>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row>
    <row r="15" spans="1:77" s="4" customFormat="1">
      <c r="A15" s="187"/>
      <c r="B15" s="187"/>
      <c r="C15" s="187"/>
      <c r="D15" s="187"/>
      <c r="E15" s="188"/>
      <c r="F15" s="188"/>
      <c r="G15" s="187"/>
      <c r="H15" s="187"/>
      <c r="I15" s="190">
        <f t="shared" si="1"/>
        <v>0</v>
      </c>
      <c r="J15" s="190"/>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row>
    <row r="16" spans="1:77" s="4" customFormat="1">
      <c r="A16" s="5"/>
      <c r="B16" s="5"/>
      <c r="J16" s="114"/>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row>
    <row r="17" spans="1:77" s="4" customFormat="1">
      <c r="A17" s="193" t="s">
        <v>109</v>
      </c>
      <c r="B17" s="193"/>
      <c r="C17" s="193"/>
      <c r="D17" s="193"/>
      <c r="E17" s="193"/>
      <c r="F17" s="193"/>
      <c r="G17" s="193"/>
      <c r="H17" s="193"/>
      <c r="I17" s="193"/>
      <c r="J17" s="193"/>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row>
    <row r="18" spans="1:77" s="4" customFormat="1" ht="12.95" customHeight="1">
      <c r="A18" s="191" t="s">
        <v>110</v>
      </c>
      <c r="B18" s="194"/>
      <c r="C18" s="191" t="s">
        <v>111</v>
      </c>
      <c r="D18" s="191"/>
      <c r="E18" s="192" t="s">
        <v>112</v>
      </c>
      <c r="F18" s="192"/>
      <c r="G18" s="191" t="s">
        <v>113</v>
      </c>
      <c r="H18" s="191"/>
      <c r="I18" s="195" t="s">
        <v>21</v>
      </c>
      <c r="J18" s="191"/>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row>
    <row r="19" spans="1:77" s="4" customFormat="1" ht="12.95" customHeight="1">
      <c r="A19" s="187"/>
      <c r="B19" s="197"/>
      <c r="C19" s="187"/>
      <c r="D19" s="187"/>
      <c r="E19" s="188"/>
      <c r="F19" s="188"/>
      <c r="G19" s="187"/>
      <c r="H19" s="187"/>
      <c r="I19" s="198">
        <f>G19*400</f>
        <v>0</v>
      </c>
      <c r="J19" s="190"/>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row>
    <row r="20" spans="1:77" s="4" customFormat="1" ht="12.95" customHeight="1">
      <c r="A20" s="187"/>
      <c r="B20" s="197"/>
      <c r="C20" s="187"/>
      <c r="D20" s="187"/>
      <c r="E20" s="188"/>
      <c r="F20" s="188"/>
      <c r="G20" s="187"/>
      <c r="H20" s="187"/>
      <c r="I20" s="198">
        <f t="shared" ref="I20:I21" si="2">G20*400</f>
        <v>0</v>
      </c>
      <c r="J20" s="190"/>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row>
    <row r="21" spans="1:77" s="4" customFormat="1" ht="12.95" customHeight="1">
      <c r="A21" s="187"/>
      <c r="B21" s="197"/>
      <c r="C21" s="187"/>
      <c r="D21" s="187"/>
      <c r="E21" s="188"/>
      <c r="F21" s="188"/>
      <c r="G21" s="187"/>
      <c r="H21" s="187"/>
      <c r="I21" s="198">
        <f t="shared" si="2"/>
        <v>0</v>
      </c>
      <c r="J21" s="190"/>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row>
    <row r="22" spans="1:77" s="4" customFormat="1" ht="12.95" customHeight="1">
      <c r="A22" s="16"/>
      <c r="B22" s="16"/>
      <c r="C22" s="3"/>
      <c r="D22" s="3"/>
      <c r="E22" s="3"/>
      <c r="F22" s="3"/>
      <c r="G22" s="3"/>
      <c r="H22" s="3"/>
      <c r="I22" s="196">
        <f>SUM(I6:J8,I13:J15,I19:J21)</f>
        <v>0</v>
      </c>
      <c r="J22" s="196"/>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row>
    <row r="23" spans="1:77" ht="12.95" customHeight="1">
      <c r="A23" s="10" t="s">
        <v>23</v>
      </c>
      <c r="B23" s="10"/>
      <c r="C23" s="10"/>
      <c r="D23" s="10"/>
      <c r="E23" s="10"/>
      <c r="F23" s="141"/>
      <c r="G23" s="199" t="s">
        <v>146</v>
      </c>
      <c r="H23" s="199"/>
      <c r="I23" s="199"/>
      <c r="J23" s="141"/>
      <c r="K23" s="115"/>
      <c r="L23" s="115"/>
      <c r="M23" s="115"/>
      <c r="N23" s="115"/>
      <c r="O23" s="115"/>
      <c r="P23" s="115"/>
    </row>
    <row r="24" spans="1:77" ht="12.95" customHeight="1">
      <c r="D24" s="105"/>
      <c r="F24" s="141"/>
      <c r="G24" s="199"/>
      <c r="H24" s="199"/>
      <c r="I24" s="199"/>
      <c r="J24" s="141"/>
      <c r="K24" s="115"/>
      <c r="L24" s="115"/>
      <c r="M24" s="115"/>
      <c r="N24" s="115"/>
      <c r="O24" s="115"/>
      <c r="P24" s="115"/>
    </row>
    <row r="25" spans="1:77">
      <c r="B25" s="5" t="s">
        <v>22</v>
      </c>
      <c r="E25" s="9"/>
      <c r="F25" s="141"/>
      <c r="G25" s="199"/>
      <c r="H25" s="199"/>
      <c r="I25" s="199"/>
      <c r="J25" s="141"/>
      <c r="K25" s="115"/>
      <c r="L25" s="115"/>
      <c r="M25" s="115"/>
      <c r="N25" s="115"/>
      <c r="O25" s="115"/>
      <c r="P25" s="115"/>
    </row>
    <row r="26" spans="1:77">
      <c r="B26" s="8" t="s">
        <v>21</v>
      </c>
      <c r="C26" s="7"/>
      <c r="D26" s="6">
        <f>I22</f>
        <v>0</v>
      </c>
      <c r="E26" s="117">
        <f>IF(D26&lt;(0.5*E25),IF(D26&lt;100000,D26,100000),IF((0.5*E25)&lt;100000,(0.5*E25),100000))</f>
        <v>0</v>
      </c>
      <c r="F26" s="141"/>
      <c r="G26" s="199"/>
      <c r="H26" s="199"/>
      <c r="I26" s="199"/>
      <c r="J26" s="141"/>
      <c r="K26" s="115"/>
      <c r="L26" s="115"/>
      <c r="M26" s="115"/>
      <c r="N26" s="115"/>
      <c r="O26" s="115"/>
      <c r="P26" s="115"/>
    </row>
    <row r="27" spans="1:77">
      <c r="B27" s="8"/>
      <c r="C27" s="7"/>
      <c r="D27" s="6"/>
      <c r="E27" s="118"/>
      <c r="F27" s="141"/>
      <c r="G27" s="199"/>
      <c r="H27" s="199"/>
      <c r="I27" s="199"/>
      <c r="J27" s="141"/>
      <c r="K27" s="115"/>
      <c r="L27" s="115"/>
      <c r="M27" s="115"/>
      <c r="N27" s="115"/>
      <c r="O27" s="115"/>
      <c r="P27" s="115"/>
    </row>
    <row r="28" spans="1:77" s="113" customFormat="1">
      <c r="A28" s="10" t="s">
        <v>114</v>
      </c>
      <c r="B28" s="10"/>
      <c r="C28" s="10"/>
      <c r="D28" s="10"/>
      <c r="E28" s="107"/>
      <c r="F28" s="141"/>
      <c r="G28" s="141"/>
      <c r="H28" s="141"/>
      <c r="I28" s="141"/>
      <c r="J28" s="141"/>
      <c r="K28" s="115"/>
      <c r="L28" s="115"/>
      <c r="M28" s="115"/>
      <c r="N28" s="115"/>
      <c r="O28" s="115"/>
      <c r="P28" s="115"/>
    </row>
    <row r="29" spans="1:77" s="113" customFormat="1" ht="13.15" customHeight="1">
      <c r="A29" s="203" t="s">
        <v>135</v>
      </c>
      <c r="B29" s="204"/>
      <c r="C29" s="204"/>
      <c r="D29" s="204"/>
      <c r="E29" s="204"/>
      <c r="F29" s="204"/>
      <c r="G29" s="204"/>
      <c r="H29" s="204"/>
      <c r="I29" s="204"/>
      <c r="J29" s="204"/>
      <c r="K29" s="115"/>
      <c r="L29" s="115"/>
      <c r="M29" s="115"/>
      <c r="N29" s="115"/>
      <c r="O29" s="115"/>
      <c r="P29" s="115"/>
    </row>
    <row r="30" spans="1:77" s="113" customFormat="1">
      <c r="A30" s="204"/>
      <c r="B30" s="204"/>
      <c r="C30" s="204"/>
      <c r="D30" s="204"/>
      <c r="E30" s="204"/>
      <c r="F30" s="204"/>
      <c r="G30" s="204"/>
      <c r="H30" s="204"/>
      <c r="I30" s="204"/>
      <c r="J30" s="204"/>
      <c r="K30" s="115"/>
      <c r="L30" s="115"/>
      <c r="M30" s="115"/>
      <c r="N30" s="115"/>
      <c r="O30" s="115"/>
      <c r="P30" s="115"/>
    </row>
    <row r="31" spans="1:77" s="113" customFormat="1" ht="13.15" customHeight="1">
      <c r="A31" s="204"/>
      <c r="B31" s="204"/>
      <c r="C31" s="204"/>
      <c r="D31" s="204"/>
      <c r="E31" s="204"/>
      <c r="F31" s="204"/>
      <c r="G31" s="204"/>
      <c r="H31" s="204"/>
      <c r="I31" s="204"/>
      <c r="J31" s="204"/>
      <c r="K31" s="115"/>
      <c r="L31" s="115"/>
      <c r="M31" s="115"/>
      <c r="N31" s="115"/>
      <c r="O31" s="115"/>
      <c r="P31" s="115"/>
    </row>
    <row r="32" spans="1:77" s="113" customFormat="1" ht="13.15" customHeight="1">
      <c r="A32" s="128"/>
      <c r="B32" s="128"/>
      <c r="C32" s="128"/>
      <c r="D32" s="128"/>
      <c r="E32" s="128"/>
      <c r="F32" s="128"/>
      <c r="G32" s="128"/>
      <c r="H32" s="128"/>
      <c r="I32" s="128"/>
      <c r="J32" s="128"/>
      <c r="K32" s="115"/>
      <c r="L32" s="115"/>
      <c r="M32" s="115"/>
      <c r="N32" s="115"/>
      <c r="O32" s="115"/>
      <c r="P32" s="115"/>
    </row>
    <row r="33" spans="1:16" s="113" customFormat="1" ht="13.15" customHeight="1">
      <c r="A33" s="205" t="s">
        <v>144</v>
      </c>
      <c r="B33" s="205"/>
      <c r="C33" s="205"/>
      <c r="D33" s="205"/>
      <c r="E33" s="205"/>
      <c r="F33" s="205"/>
      <c r="G33" s="205"/>
      <c r="H33" s="205"/>
      <c r="I33" s="205"/>
      <c r="J33" s="205"/>
      <c r="K33" s="115"/>
      <c r="L33" s="115"/>
      <c r="M33" s="115"/>
      <c r="N33" s="115"/>
      <c r="O33" s="115"/>
      <c r="P33" s="115"/>
    </row>
    <row r="34" spans="1:16" s="113" customFormat="1" ht="13.15" customHeight="1">
      <c r="A34" s="205"/>
      <c r="B34" s="205"/>
      <c r="C34" s="205"/>
      <c r="D34" s="205"/>
      <c r="E34" s="205"/>
      <c r="F34" s="205"/>
      <c r="G34" s="205"/>
      <c r="H34" s="205"/>
      <c r="I34" s="205"/>
      <c r="J34" s="205"/>
      <c r="K34" s="115"/>
      <c r="L34" s="115"/>
      <c r="M34" s="115"/>
      <c r="N34" s="115"/>
      <c r="O34" s="115"/>
      <c r="P34" s="115"/>
    </row>
    <row r="35" spans="1:16" s="113" customFormat="1" ht="13.15" customHeight="1">
      <c r="A35" s="205"/>
      <c r="B35" s="205"/>
      <c r="C35" s="205"/>
      <c r="D35" s="205"/>
      <c r="E35" s="205"/>
      <c r="F35" s="205"/>
      <c r="G35" s="205"/>
      <c r="H35" s="205"/>
      <c r="I35" s="205"/>
      <c r="J35" s="205"/>
      <c r="K35" s="115"/>
      <c r="L35" s="115"/>
      <c r="M35" s="115"/>
      <c r="N35" s="115"/>
      <c r="O35" s="115"/>
      <c r="P35" s="115"/>
    </row>
    <row r="36" spans="1:16" s="113" customFormat="1" ht="13.15" customHeight="1">
      <c r="A36" s="129"/>
      <c r="B36" s="129"/>
      <c r="C36" s="129"/>
      <c r="D36" s="129"/>
      <c r="E36" s="129"/>
      <c r="F36" s="129"/>
      <c r="G36" s="129"/>
      <c r="H36" s="129"/>
      <c r="I36" s="129"/>
      <c r="J36" s="129"/>
    </row>
    <row r="37" spans="1:16" s="113" customFormat="1" ht="13.15" customHeight="1">
      <c r="A37" s="204" t="s">
        <v>134</v>
      </c>
      <c r="B37" s="204"/>
      <c r="C37" s="204"/>
      <c r="D37" s="204"/>
      <c r="E37" s="204"/>
      <c r="F37" s="204"/>
      <c r="G37" s="204"/>
      <c r="H37" s="204"/>
      <c r="I37" s="204"/>
      <c r="J37" s="204"/>
    </row>
    <row r="38" spans="1:16" s="113" customFormat="1" ht="13.15" customHeight="1">
      <c r="A38" s="204"/>
      <c r="B38" s="204"/>
      <c r="C38" s="204"/>
      <c r="D38" s="204"/>
      <c r="E38" s="204"/>
      <c r="F38" s="204"/>
      <c r="G38" s="204"/>
      <c r="H38" s="204"/>
      <c r="I38" s="204"/>
      <c r="J38" s="204"/>
    </row>
    <row r="39" spans="1:16" s="113" customFormat="1" ht="13.15" customHeight="1">
      <c r="A39" s="204"/>
      <c r="B39" s="204"/>
      <c r="C39" s="204"/>
      <c r="D39" s="204"/>
      <c r="E39" s="204"/>
      <c r="F39" s="204"/>
      <c r="G39" s="204"/>
      <c r="H39" s="204"/>
      <c r="I39" s="204"/>
      <c r="J39" s="204"/>
    </row>
    <row r="40" spans="1:16" s="113" customFormat="1" ht="13.15" customHeight="1">
      <c r="A40" s="3"/>
      <c r="B40" s="5"/>
      <c r="C40" s="3"/>
      <c r="D40" s="3"/>
      <c r="E40" s="50"/>
      <c r="F40" s="106"/>
      <c r="G40" s="106"/>
      <c r="H40" s="106"/>
      <c r="I40" s="106"/>
      <c r="J40" s="105"/>
    </row>
    <row r="41" spans="1:16" s="113" customFormat="1">
      <c r="A41" s="119" t="s">
        <v>115</v>
      </c>
      <c r="B41" s="120" t="s">
        <v>116</v>
      </c>
      <c r="C41" s="3"/>
      <c r="D41" s="121" t="s">
        <v>117</v>
      </c>
      <c r="E41" s="120" t="s">
        <v>116</v>
      </c>
      <c r="F41" s="106" t="s">
        <v>118</v>
      </c>
      <c r="G41" s="108" t="s">
        <v>119</v>
      </c>
      <c r="H41" s="109"/>
      <c r="I41" s="106"/>
      <c r="J41" s="105"/>
    </row>
    <row r="42" spans="1:16" s="113" customFormat="1" ht="13.15" customHeight="1">
      <c r="A42" s="137" t="s">
        <v>120</v>
      </c>
      <c r="B42" s="122">
        <v>10.5</v>
      </c>
      <c r="C42" s="105"/>
      <c r="D42" s="123" t="s">
        <v>121</v>
      </c>
      <c r="E42" s="123">
        <v>11.9</v>
      </c>
      <c r="F42" s="106"/>
      <c r="G42" s="200" t="s">
        <v>122</v>
      </c>
      <c r="H42" s="200"/>
      <c r="I42" s="200"/>
      <c r="J42" s="105"/>
    </row>
    <row r="43" spans="1:16" s="113" customFormat="1">
      <c r="A43" s="136" t="s">
        <v>121</v>
      </c>
      <c r="B43" s="136">
        <v>11.5</v>
      </c>
      <c r="C43" s="105"/>
      <c r="D43" s="123" t="s">
        <v>123</v>
      </c>
      <c r="E43" s="123">
        <v>15.5</v>
      </c>
      <c r="F43" s="106"/>
      <c r="G43" s="200"/>
      <c r="H43" s="200"/>
      <c r="I43" s="200"/>
      <c r="J43" s="105"/>
    </row>
    <row r="44" spans="1:16" s="113" customFormat="1">
      <c r="A44" s="136" t="s">
        <v>123</v>
      </c>
      <c r="B44" s="136">
        <v>15.5</v>
      </c>
      <c r="C44" s="105"/>
      <c r="D44" s="123" t="s">
        <v>124</v>
      </c>
      <c r="E44" s="123">
        <v>17.7</v>
      </c>
      <c r="F44" s="106"/>
      <c r="G44" s="130"/>
      <c r="H44" s="130"/>
      <c r="I44" s="130"/>
      <c r="J44" s="105"/>
    </row>
    <row r="45" spans="1:16" s="113" customFormat="1">
      <c r="A45" s="136" t="s">
        <v>125</v>
      </c>
      <c r="B45" s="136">
        <v>20.3</v>
      </c>
      <c r="C45" s="105"/>
      <c r="D45" s="110" t="s">
        <v>126</v>
      </c>
      <c r="E45" s="111"/>
      <c r="F45" s="106"/>
      <c r="G45" s="106"/>
      <c r="H45" s="106"/>
      <c r="I45" s="106"/>
      <c r="J45" s="105"/>
    </row>
    <row r="46" spans="1:16" s="113" customFormat="1">
      <c r="A46" s="136" t="s">
        <v>127</v>
      </c>
      <c r="B46" s="122">
        <v>20.8</v>
      </c>
      <c r="C46" s="105"/>
      <c r="D46" s="110" t="s">
        <v>128</v>
      </c>
      <c r="E46" s="112"/>
      <c r="F46" s="106"/>
      <c r="G46" s="106"/>
      <c r="H46" s="106"/>
      <c r="I46" s="106"/>
      <c r="J46" s="105"/>
    </row>
    <row r="47" spans="1:16" s="113" customFormat="1">
      <c r="A47" s="136" t="s">
        <v>129</v>
      </c>
      <c r="B47" s="122">
        <v>21.1</v>
      </c>
      <c r="C47" s="105"/>
      <c r="D47" s="105"/>
      <c r="E47" s="112"/>
      <c r="F47" s="106"/>
      <c r="G47" s="106"/>
      <c r="H47" s="106"/>
      <c r="I47" s="106"/>
      <c r="J47" s="105"/>
    </row>
    <row r="48" spans="1:16" s="113" customFormat="1">
      <c r="A48" s="201" t="s">
        <v>130</v>
      </c>
      <c r="B48" s="201"/>
      <c r="C48" s="3"/>
      <c r="D48" s="3"/>
      <c r="E48" s="50"/>
      <c r="F48" s="106"/>
      <c r="G48" s="106"/>
      <c r="H48" s="106"/>
      <c r="I48" s="106"/>
      <c r="J48" s="105"/>
    </row>
    <row r="49" spans="1:10" s="113" customFormat="1">
      <c r="A49" s="202"/>
      <c r="B49" s="202"/>
      <c r="C49" s="3"/>
      <c r="D49" s="3"/>
      <c r="E49" s="50"/>
      <c r="F49" s="106"/>
      <c r="G49" s="3"/>
      <c r="H49" s="3"/>
      <c r="I49" s="106"/>
      <c r="J49" s="105"/>
    </row>
    <row r="50" spans="1:10" s="113" customFormat="1">
      <c r="A50" s="52" t="s">
        <v>128</v>
      </c>
      <c r="B50" s="5"/>
      <c r="C50" s="3"/>
      <c r="D50" s="3"/>
      <c r="E50" s="50"/>
      <c r="F50" s="106"/>
      <c r="G50" s="3"/>
      <c r="H50" s="3"/>
      <c r="I50" s="106"/>
      <c r="J50" s="105"/>
    </row>
    <row r="51" spans="1:10" s="113" customFormat="1"/>
    <row r="52" spans="1:10" s="113" customFormat="1"/>
    <row r="53" spans="1:10" s="113" customFormat="1"/>
    <row r="54" spans="1:10" s="113" customFormat="1"/>
    <row r="55" spans="1:10" s="113" customFormat="1"/>
    <row r="56" spans="1:10" s="113" customFormat="1"/>
    <row r="57" spans="1:10" s="113" customFormat="1"/>
    <row r="58" spans="1:10" s="113" customFormat="1"/>
    <row r="59" spans="1:10" s="113" customFormat="1"/>
    <row r="60" spans="1:10" s="113" customFormat="1"/>
    <row r="61" spans="1:10" s="113" customFormat="1"/>
    <row r="62" spans="1:10" s="113" customFormat="1"/>
    <row r="63" spans="1:10" s="113" customFormat="1"/>
    <row r="64" spans="1:10" s="113" customFormat="1"/>
    <row r="65" s="113" customFormat="1"/>
    <row r="66" s="113" customFormat="1"/>
    <row r="67" s="113" customFormat="1"/>
    <row r="68" s="113" customFormat="1"/>
    <row r="69" s="113" customFormat="1"/>
    <row r="70" s="113" customFormat="1"/>
    <row r="71" s="113" customFormat="1"/>
    <row r="72" s="113" customFormat="1"/>
    <row r="73" s="113" customFormat="1"/>
    <row r="74" s="113" customFormat="1"/>
    <row r="75" s="113" customFormat="1"/>
    <row r="76" s="113" customFormat="1"/>
    <row r="77" s="113" customFormat="1"/>
    <row r="78" s="113" customFormat="1"/>
    <row r="79" s="113" customFormat="1"/>
    <row r="80" s="113" customFormat="1"/>
    <row r="81" s="113" customFormat="1"/>
    <row r="82" s="113" customFormat="1"/>
    <row r="83" s="113" customFormat="1"/>
    <row r="84" s="113" customFormat="1"/>
    <row r="85" s="113" customFormat="1"/>
    <row r="86" s="113" customFormat="1"/>
    <row r="87" s="113" customFormat="1"/>
    <row r="88" s="113" customFormat="1"/>
    <row r="89" s="113" customFormat="1"/>
    <row r="90" s="113" customFormat="1"/>
    <row r="91" s="113" customFormat="1"/>
    <row r="92" s="113" customFormat="1"/>
    <row r="93" s="113" customFormat="1"/>
    <row r="94" s="113" customFormat="1"/>
    <row r="95" s="113" customFormat="1"/>
    <row r="96" s="113" customFormat="1"/>
    <row r="97" s="113" customFormat="1"/>
    <row r="98" s="113" customFormat="1"/>
    <row r="99" s="113" customFormat="1"/>
    <row r="100" s="113" customFormat="1"/>
    <row r="101" s="113" customFormat="1"/>
    <row r="102" s="113" customFormat="1"/>
    <row r="103" s="113" customFormat="1"/>
    <row r="104" s="113" customFormat="1"/>
    <row r="105" s="113" customFormat="1"/>
    <row r="106" s="113" customFormat="1"/>
    <row r="107" s="113" customFormat="1"/>
    <row r="108" s="113" customFormat="1"/>
    <row r="109" s="113" customFormat="1"/>
    <row r="110" s="113" customFormat="1"/>
    <row r="111" s="113" customFormat="1"/>
    <row r="112" s="113" customFormat="1"/>
    <row r="113" s="113" customFormat="1"/>
    <row r="114" s="113" customFormat="1"/>
    <row r="115" s="113" customFormat="1"/>
    <row r="116" s="113" customFormat="1"/>
    <row r="117" s="113" customFormat="1"/>
    <row r="118" s="113" customFormat="1"/>
    <row r="119" s="113" customFormat="1"/>
    <row r="120" s="113" customFormat="1"/>
    <row r="121" s="113" customFormat="1"/>
    <row r="122" s="113" customFormat="1"/>
    <row r="123" s="113" customFormat="1"/>
    <row r="124" s="113" customFormat="1"/>
    <row r="125" s="113" customFormat="1"/>
    <row r="126" s="113" customFormat="1"/>
    <row r="127" s="113" customFormat="1"/>
    <row r="128" s="113" customFormat="1"/>
    <row r="129" s="113" customFormat="1"/>
    <row r="130" s="113" customFormat="1"/>
    <row r="131" s="113" customFormat="1"/>
    <row r="132" s="113" customFormat="1"/>
    <row r="133" s="113" customFormat="1"/>
    <row r="134" s="113" customFormat="1"/>
    <row r="135" s="113" customFormat="1"/>
    <row r="136" s="113" customFormat="1"/>
    <row r="137" s="113" customFormat="1"/>
    <row r="138" s="113" customFormat="1"/>
    <row r="139" s="113" customFormat="1"/>
    <row r="140" s="113" customFormat="1"/>
    <row r="141" s="113" customFormat="1"/>
    <row r="142" s="113" customFormat="1"/>
    <row r="143" s="113" customFormat="1"/>
    <row r="144" s="113" customFormat="1"/>
    <row r="145" s="113" customFormat="1"/>
    <row r="146" s="113" customFormat="1"/>
    <row r="147" s="113" customFormat="1"/>
    <row r="148" s="113" customFormat="1"/>
    <row r="149" s="113" customFormat="1"/>
    <row r="150" s="113" customFormat="1"/>
    <row r="151" s="113" customFormat="1"/>
    <row r="152" s="113" customFormat="1"/>
    <row r="153" s="113" customFormat="1"/>
    <row r="154" s="113" customFormat="1"/>
    <row r="155" s="113" customFormat="1"/>
    <row r="156" s="113" customFormat="1"/>
    <row r="157" s="113" customFormat="1"/>
    <row r="158" s="113" customFormat="1"/>
    <row r="159" s="113" customFormat="1"/>
    <row r="160" s="113" customFormat="1"/>
    <row r="161" s="113" customFormat="1"/>
    <row r="162" s="113" customFormat="1"/>
    <row r="163" s="113" customFormat="1"/>
    <row r="164" s="113" customFormat="1"/>
    <row r="165" s="113" customFormat="1"/>
    <row r="166" s="113" customFormat="1"/>
    <row r="167" s="113" customFormat="1"/>
    <row r="168" s="113" customFormat="1"/>
    <row r="169" s="113" customFormat="1"/>
    <row r="170" s="113" customFormat="1"/>
    <row r="171" s="113" customFormat="1"/>
    <row r="172" s="113" customFormat="1"/>
    <row r="173" s="113" customFormat="1"/>
    <row r="174" s="113" customFormat="1"/>
    <row r="175" s="113" customFormat="1"/>
    <row r="176" s="113" customFormat="1"/>
    <row r="177" s="113" customFormat="1"/>
    <row r="178" s="113" customFormat="1"/>
    <row r="179" s="113" customFormat="1"/>
    <row r="180" s="113" customFormat="1"/>
    <row r="181" s="113" customFormat="1"/>
    <row r="182" s="113" customFormat="1"/>
    <row r="183" s="113" customFormat="1"/>
    <row r="184" s="113" customFormat="1"/>
    <row r="185" s="113" customFormat="1"/>
    <row r="186" s="113" customFormat="1"/>
    <row r="187" s="113" customFormat="1"/>
    <row r="188" s="113" customFormat="1"/>
    <row r="189" s="113" customFormat="1"/>
    <row r="190" s="113" customFormat="1"/>
    <row r="191" s="113" customFormat="1"/>
    <row r="192" s="113" customFormat="1"/>
    <row r="193" s="113" customFormat="1"/>
    <row r="194" s="113" customFormat="1"/>
    <row r="195" s="113" customFormat="1"/>
    <row r="196" s="113" customFormat="1"/>
    <row r="197" s="113" customFormat="1"/>
    <row r="198" s="113" customFormat="1"/>
    <row r="199" s="113" customFormat="1"/>
    <row r="200" s="113" customFormat="1"/>
    <row r="201" s="113" customFormat="1"/>
    <row r="202" s="113" customFormat="1"/>
    <row r="203" s="113" customFormat="1"/>
    <row r="204" s="113" customFormat="1"/>
    <row r="205" s="113" customFormat="1"/>
    <row r="206" s="113" customFormat="1"/>
    <row r="207" s="113" customFormat="1"/>
    <row r="208" s="113" customFormat="1"/>
    <row r="209" s="113" customFormat="1"/>
    <row r="210" s="113" customFormat="1"/>
    <row r="211" s="113" customFormat="1"/>
    <row r="212" s="113" customFormat="1"/>
    <row r="213" s="113" customFormat="1"/>
    <row r="214" s="113" customFormat="1"/>
    <row r="215" s="113" customFormat="1"/>
    <row r="216" s="113" customFormat="1"/>
    <row r="217" s="113" customFormat="1"/>
    <row r="218" s="113" customFormat="1"/>
    <row r="219" s="113" customFormat="1"/>
    <row r="220" s="113" customFormat="1"/>
    <row r="221" s="113" customFormat="1"/>
    <row r="222" s="113" customFormat="1"/>
    <row r="223" s="113" customFormat="1"/>
    <row r="224" s="113" customFormat="1"/>
    <row r="225" s="113" customFormat="1"/>
    <row r="226" s="113" customFormat="1"/>
    <row r="227" s="113" customFormat="1"/>
    <row r="228" s="113" customFormat="1"/>
    <row r="229" s="113" customFormat="1"/>
    <row r="230" s="113" customFormat="1"/>
    <row r="231" s="113" customFormat="1"/>
    <row r="232" s="113" customFormat="1"/>
    <row r="233" s="113" customFormat="1"/>
    <row r="234" s="113" customFormat="1"/>
    <row r="235" s="113" customFormat="1"/>
    <row r="236" s="113" customFormat="1"/>
    <row r="237" s="113" customFormat="1"/>
    <row r="238" s="113" customFormat="1"/>
    <row r="239" s="113" customFormat="1"/>
    <row r="240" s="113" customFormat="1"/>
    <row r="241" s="113" customFormat="1"/>
    <row r="242" s="113" customFormat="1"/>
    <row r="243" s="113" customFormat="1"/>
    <row r="244" s="113" customFormat="1"/>
    <row r="245" s="113" customFormat="1"/>
    <row r="246" s="113" customFormat="1"/>
    <row r="247" s="113" customFormat="1"/>
    <row r="248" s="113" customFormat="1"/>
    <row r="249" s="113" customFormat="1"/>
    <row r="250" s="113" customFormat="1"/>
    <row r="251" s="113" customFormat="1"/>
    <row r="252" s="113" customFormat="1"/>
    <row r="253" s="113" customFormat="1"/>
    <row r="254" s="113" customFormat="1"/>
    <row r="255" s="113" customFormat="1"/>
    <row r="256" s="113" customFormat="1"/>
    <row r="257" s="113" customFormat="1"/>
    <row r="258" s="113" customFormat="1"/>
    <row r="259" s="113" customFormat="1"/>
    <row r="260" s="113" customFormat="1"/>
    <row r="261" s="113" customFormat="1"/>
    <row r="262" s="113" customFormat="1"/>
    <row r="263" s="113" customFormat="1"/>
    <row r="264" s="113" customFormat="1"/>
    <row r="265" s="113" customFormat="1"/>
    <row r="266" s="113" customFormat="1"/>
    <row r="267" s="113" customFormat="1"/>
    <row r="268" s="113" customFormat="1"/>
    <row r="269" s="113" customFormat="1"/>
    <row r="270" s="113" customFormat="1"/>
    <row r="271" s="113" customFormat="1"/>
    <row r="272" s="113" customFormat="1"/>
    <row r="273" s="113" customFormat="1"/>
    <row r="274" s="113" customFormat="1"/>
    <row r="275" s="113" customFormat="1"/>
    <row r="276" s="113" customFormat="1"/>
    <row r="277" s="113" customFormat="1"/>
    <row r="278" s="113" customFormat="1"/>
    <row r="279" s="113" customFormat="1"/>
    <row r="280" s="113" customFormat="1"/>
    <row r="281" s="113" customFormat="1"/>
    <row r="282" s="113" customFormat="1"/>
    <row r="283" s="113" customFormat="1"/>
    <row r="284" s="113" customFormat="1"/>
    <row r="285" s="113" customFormat="1"/>
    <row r="286" s="113" customFormat="1"/>
    <row r="287" s="113" customFormat="1"/>
    <row r="288" s="113" customFormat="1"/>
    <row r="289" s="113" customFormat="1"/>
    <row r="290" s="113" customFormat="1"/>
    <row r="291" s="113" customFormat="1"/>
    <row r="292" s="113" customFormat="1"/>
    <row r="293" s="113" customFormat="1"/>
    <row r="294" s="113" customFormat="1"/>
    <row r="295" s="113" customFormat="1"/>
    <row r="296" s="113" customFormat="1"/>
    <row r="297" s="113" customFormat="1"/>
    <row r="298" s="113" customFormat="1"/>
    <row r="299" s="113" customFormat="1"/>
    <row r="300" s="113" customFormat="1"/>
    <row r="301" s="113" customFormat="1"/>
    <row r="302" s="113" customFormat="1"/>
    <row r="303" s="113" customFormat="1"/>
    <row r="304" s="113" customFormat="1"/>
    <row r="305" s="113" customFormat="1"/>
    <row r="306" s="113" customFormat="1"/>
    <row r="307" s="113" customFormat="1"/>
    <row r="308" s="113" customFormat="1"/>
    <row r="309" s="113" customFormat="1"/>
    <row r="310" s="113" customFormat="1"/>
    <row r="311" s="113" customFormat="1"/>
    <row r="312" s="113" customFormat="1"/>
    <row r="313" s="113" customFormat="1"/>
    <row r="314" s="113" customFormat="1"/>
    <row r="315" s="113" customFormat="1"/>
    <row r="316" s="113" customFormat="1"/>
    <row r="317" s="113" customFormat="1"/>
    <row r="318" s="113" customFormat="1"/>
    <row r="319" s="113" customFormat="1"/>
    <row r="320" s="113" customFormat="1"/>
    <row r="321" s="113" customFormat="1"/>
    <row r="322" s="113" customFormat="1"/>
    <row r="323" s="113" customFormat="1"/>
    <row r="324" s="113" customFormat="1"/>
    <row r="325" s="113" customFormat="1"/>
    <row r="326" s="113" customFormat="1"/>
    <row r="327" s="113" customFormat="1"/>
    <row r="328" s="113" customFormat="1"/>
    <row r="329" s="113" customFormat="1"/>
    <row r="330" s="113" customFormat="1"/>
    <row r="331" s="113" customFormat="1"/>
    <row r="332" s="113" customFormat="1"/>
    <row r="333" s="113" customFormat="1"/>
    <row r="334" s="113" customFormat="1"/>
    <row r="335" s="113" customFormat="1"/>
    <row r="336" s="113" customFormat="1"/>
    <row r="337" s="113" customFormat="1"/>
    <row r="338" s="113" customFormat="1"/>
    <row r="339" s="113" customFormat="1"/>
    <row r="340" s="113" customFormat="1"/>
    <row r="341" s="113" customFormat="1"/>
    <row r="342" s="113" customFormat="1"/>
    <row r="343" s="113" customFormat="1"/>
    <row r="344" s="113" customFormat="1"/>
    <row r="345" s="113" customFormat="1"/>
    <row r="346" s="113" customFormat="1"/>
    <row r="347" s="113" customFormat="1"/>
    <row r="348" s="113" customFormat="1"/>
    <row r="349" s="113" customFormat="1"/>
    <row r="350" s="113" customFormat="1"/>
    <row r="351" s="113" customFormat="1"/>
    <row r="352" s="113" customFormat="1"/>
    <row r="353" s="113" customFormat="1"/>
    <row r="354" s="113" customFormat="1"/>
    <row r="355" s="113" customFormat="1"/>
    <row r="356" s="113" customFormat="1"/>
    <row r="357" s="113" customFormat="1"/>
    <row r="358" s="113" customFormat="1"/>
    <row r="359" s="113" customFormat="1"/>
    <row r="360" s="113" customFormat="1"/>
    <row r="361" s="113" customFormat="1"/>
    <row r="362" s="113" customFormat="1"/>
    <row r="363" s="113" customFormat="1"/>
    <row r="364" s="113" customFormat="1"/>
    <row r="365" s="113" customFormat="1"/>
    <row r="366" s="113" customFormat="1"/>
    <row r="367" s="113" customFormat="1"/>
    <row r="368" s="113" customFormat="1"/>
    <row r="369" s="113" customFormat="1"/>
    <row r="370" s="113" customFormat="1"/>
    <row r="371" s="113" customFormat="1"/>
    <row r="372" s="113" customFormat="1"/>
    <row r="373" s="113" customFormat="1"/>
    <row r="374" s="113" customFormat="1"/>
    <row r="375" s="113" customFormat="1"/>
    <row r="376" s="113" customFormat="1"/>
    <row r="377" s="113" customFormat="1"/>
    <row r="378" s="113" customFormat="1"/>
    <row r="379" s="113" customFormat="1"/>
    <row r="380" s="113" customFormat="1"/>
    <row r="381" s="113" customFormat="1"/>
    <row r="382" s="113" customFormat="1"/>
    <row r="383" s="113" customFormat="1"/>
    <row r="384" s="113" customFormat="1"/>
    <row r="385" s="113" customFormat="1"/>
    <row r="386" s="113" customFormat="1"/>
    <row r="387" s="113" customFormat="1"/>
    <row r="388" s="113" customFormat="1"/>
    <row r="389" s="113" customFormat="1"/>
    <row r="390" s="113" customFormat="1"/>
    <row r="391" s="113" customFormat="1"/>
    <row r="392" s="113" customFormat="1"/>
    <row r="393" s="113" customFormat="1"/>
    <row r="394" s="113" customFormat="1"/>
    <row r="395" s="113" customFormat="1"/>
    <row r="396" s="113" customFormat="1"/>
    <row r="397" s="113" customFormat="1"/>
    <row r="398" s="113" customFormat="1"/>
    <row r="399" s="113" customFormat="1"/>
    <row r="400" s="113" customFormat="1"/>
    <row r="401" s="113" customFormat="1"/>
    <row r="402" s="113" customFormat="1"/>
    <row r="403" s="113" customFormat="1"/>
    <row r="404" s="113" customFormat="1"/>
    <row r="405" s="113" customFormat="1"/>
    <row r="406" s="113" customFormat="1"/>
    <row r="407" s="113" customFormat="1"/>
    <row r="408" s="113" customFormat="1"/>
    <row r="409" s="113" customFormat="1"/>
    <row r="410" s="113" customFormat="1"/>
    <row r="411" s="113" customFormat="1"/>
    <row r="412" s="113" customFormat="1"/>
    <row r="413" s="113" customFormat="1"/>
    <row r="414" s="113" customFormat="1"/>
    <row r="415" s="113" customFormat="1"/>
    <row r="416" s="113" customFormat="1"/>
    <row r="417" s="113" customFormat="1"/>
    <row r="418" s="113" customFormat="1"/>
    <row r="419" s="113" customFormat="1"/>
    <row r="420" s="113" customFormat="1"/>
    <row r="421" s="113" customFormat="1"/>
    <row r="422" s="113" customFormat="1"/>
    <row r="423" s="113" customFormat="1"/>
    <row r="424" s="113" customFormat="1"/>
    <row r="425" s="113" customFormat="1"/>
    <row r="426" s="113" customFormat="1"/>
    <row r="427" s="113" customFormat="1"/>
    <row r="428" s="113" customFormat="1"/>
    <row r="429" s="113" customFormat="1"/>
    <row r="430" s="113" customFormat="1"/>
    <row r="431" s="113" customFormat="1"/>
    <row r="432" s="113" customFormat="1"/>
    <row r="433" s="113" customFormat="1"/>
    <row r="434" s="113" customFormat="1"/>
    <row r="435" s="113" customFormat="1"/>
    <row r="436" s="113" customFormat="1"/>
    <row r="437" s="113" customFormat="1"/>
    <row r="438" s="113" customFormat="1"/>
    <row r="439" s="113" customFormat="1"/>
    <row r="440" s="113" customFormat="1"/>
    <row r="441" s="113" customFormat="1"/>
    <row r="442" s="113" customFormat="1"/>
    <row r="443" s="113" customFormat="1"/>
    <row r="444" s="113" customFormat="1"/>
    <row r="445" s="113" customFormat="1"/>
    <row r="446" s="113" customFormat="1"/>
    <row r="447" s="113" customFormat="1"/>
    <row r="448" s="113" customFormat="1"/>
    <row r="449" s="113" customFormat="1"/>
    <row r="450" s="113" customFormat="1"/>
    <row r="451" s="113" customFormat="1"/>
    <row r="452" s="113" customFormat="1"/>
    <row r="453" s="113" customFormat="1"/>
    <row r="454" s="113" customFormat="1"/>
    <row r="455" s="113" customFormat="1"/>
    <row r="456" s="113" customFormat="1"/>
    <row r="457" s="113" customFormat="1"/>
    <row r="458" s="113" customFormat="1"/>
    <row r="459" s="113" customFormat="1"/>
    <row r="460" s="113" customFormat="1"/>
    <row r="461" s="113" customFormat="1"/>
    <row r="462" s="113" customFormat="1"/>
    <row r="463" s="113" customFormat="1"/>
    <row r="464" s="113" customFormat="1"/>
    <row r="465" s="113" customFormat="1"/>
    <row r="466" s="113" customFormat="1"/>
    <row r="467" s="113" customFormat="1"/>
    <row r="468" s="113" customFormat="1"/>
    <row r="469" s="113" customFormat="1"/>
    <row r="470" s="113" customFormat="1"/>
    <row r="471" s="113" customFormat="1"/>
    <row r="472" s="113" customFormat="1"/>
    <row r="473" s="113" customFormat="1"/>
    <row r="474" s="113" customFormat="1"/>
    <row r="475" s="113" customFormat="1"/>
    <row r="476" s="113" customFormat="1"/>
    <row r="477" s="113" customFormat="1"/>
    <row r="478" s="113" customFormat="1"/>
    <row r="479" s="113" customFormat="1"/>
    <row r="480" s="113" customFormat="1"/>
    <row r="481" s="113" customFormat="1"/>
    <row r="482" s="113" customFormat="1"/>
    <row r="483" s="113" customFormat="1"/>
    <row r="484" s="113" customFormat="1"/>
    <row r="485" s="113" customFormat="1"/>
    <row r="486" s="113" customFormat="1"/>
    <row r="487" s="113" customFormat="1"/>
    <row r="488" s="113" customFormat="1"/>
    <row r="489" s="113" customFormat="1"/>
    <row r="490" s="113" customFormat="1"/>
    <row r="491" s="113" customFormat="1"/>
    <row r="492" s="113" customFormat="1"/>
    <row r="493" s="113" customFormat="1"/>
    <row r="494" s="113" customFormat="1"/>
    <row r="495" s="113" customFormat="1"/>
    <row r="496" s="113" customFormat="1"/>
    <row r="497" s="113" customFormat="1"/>
    <row r="498" s="113" customFormat="1"/>
    <row r="499" s="113" customFormat="1"/>
    <row r="500" s="113" customFormat="1"/>
    <row r="501" s="113" customFormat="1"/>
    <row r="502" s="113" customFormat="1"/>
    <row r="503" s="113" customFormat="1"/>
    <row r="504" s="113" customFormat="1"/>
    <row r="505" s="113" customFormat="1"/>
    <row r="506" s="113" customFormat="1"/>
    <row r="507" s="113" customFormat="1"/>
    <row r="508" s="113" customFormat="1"/>
    <row r="509" s="113" customFormat="1"/>
    <row r="510" s="113" customFormat="1"/>
    <row r="511" s="113" customFormat="1"/>
    <row r="512" s="113" customFormat="1"/>
    <row r="513" s="113" customFormat="1"/>
    <row r="514" s="113" customFormat="1"/>
    <row r="515" s="113" customFormat="1"/>
    <row r="516" s="113" customFormat="1"/>
    <row r="517" s="113" customFormat="1"/>
    <row r="518" s="113" customFormat="1"/>
    <row r="519" s="113" customFormat="1"/>
    <row r="520" s="113" customFormat="1"/>
    <row r="521" s="113" customFormat="1"/>
    <row r="522" s="113" customFormat="1"/>
    <row r="523" s="113" customFormat="1"/>
    <row r="524" s="113" customFormat="1"/>
    <row r="525" s="113" customFormat="1"/>
    <row r="526" s="113" customFormat="1"/>
    <row r="527" s="113" customFormat="1"/>
    <row r="528" s="113" customFormat="1"/>
    <row r="529" s="113" customFormat="1"/>
    <row r="530" s="113" customFormat="1"/>
    <row r="531" s="113" customFormat="1"/>
    <row r="532" s="113" customFormat="1"/>
    <row r="533" s="113" customFormat="1"/>
    <row r="534" s="113" customFormat="1"/>
    <row r="535" s="113" customFormat="1"/>
    <row r="536" s="113" customFormat="1"/>
    <row r="537" s="113" customFormat="1"/>
    <row r="538" s="113" customFormat="1"/>
    <row r="539" s="113" customFormat="1"/>
    <row r="540" s="113" customFormat="1"/>
    <row r="541" s="113" customFormat="1"/>
    <row r="542" s="113" customFormat="1"/>
    <row r="543" s="113" customFormat="1"/>
    <row r="544" s="113" customFormat="1"/>
    <row r="545" s="113" customFormat="1"/>
    <row r="546" s="113" customFormat="1"/>
    <row r="547" s="113" customFormat="1"/>
    <row r="548" s="113" customFormat="1"/>
    <row r="549" s="113" customFormat="1"/>
    <row r="550" s="113" customFormat="1"/>
    <row r="551" s="113" customFormat="1"/>
    <row r="552" s="113" customFormat="1"/>
    <row r="553" s="113" customFormat="1"/>
    <row r="554" s="113" customFormat="1"/>
    <row r="555" s="113" customFormat="1"/>
    <row r="556" s="113" customFormat="1"/>
    <row r="557" s="113" customFormat="1"/>
    <row r="558" s="113" customFormat="1"/>
    <row r="559" s="113" customFormat="1"/>
    <row r="560" s="113" customFormat="1"/>
    <row r="561" s="113" customFormat="1"/>
    <row r="562" s="113" customFormat="1"/>
    <row r="563" s="113" customFormat="1"/>
    <row r="564" s="113" customFormat="1"/>
    <row r="565" s="113" customFormat="1"/>
    <row r="566" s="113" customFormat="1"/>
    <row r="567" s="113" customFormat="1"/>
    <row r="568" s="113" customFormat="1"/>
    <row r="569" s="113" customFormat="1"/>
    <row r="570" s="113" customFormat="1"/>
    <row r="571" s="113" customFormat="1"/>
    <row r="572" s="113" customFormat="1"/>
    <row r="573" s="113" customFormat="1"/>
    <row r="574" s="113" customFormat="1"/>
    <row r="575" s="113" customFormat="1"/>
    <row r="576" s="113" customFormat="1"/>
    <row r="577" s="113" customFormat="1"/>
    <row r="578" s="113" customFormat="1"/>
    <row r="579" s="113" customFormat="1"/>
    <row r="580" s="113" customFormat="1"/>
    <row r="581" s="113" customFormat="1"/>
    <row r="582" s="113" customFormat="1"/>
    <row r="583" s="113" customFormat="1"/>
    <row r="584" s="113" customFormat="1"/>
    <row r="585" s="113" customFormat="1"/>
    <row r="586" s="113" customFormat="1"/>
    <row r="587" s="113" customFormat="1"/>
    <row r="588" s="113" customFormat="1"/>
    <row r="589" s="113" customFormat="1"/>
    <row r="590" s="113" customFormat="1"/>
    <row r="591" s="113" customFormat="1"/>
    <row r="592" s="113" customFormat="1"/>
    <row r="593" s="113" customFormat="1"/>
    <row r="594" s="113" customFormat="1"/>
    <row r="595" s="113" customFormat="1"/>
    <row r="596" s="113" customFormat="1"/>
    <row r="597" s="113" customFormat="1"/>
    <row r="598" s="113" customFormat="1"/>
    <row r="599" s="113" customFormat="1"/>
    <row r="600" s="113" customFormat="1"/>
    <row r="601" s="113" customFormat="1"/>
    <row r="602" s="113" customFormat="1"/>
    <row r="603" s="113" customFormat="1"/>
    <row r="604" s="113" customFormat="1"/>
    <row r="605" s="113" customFormat="1"/>
    <row r="606" s="113" customFormat="1"/>
    <row r="607" s="113" customFormat="1"/>
    <row r="608" s="113" customFormat="1"/>
    <row r="609" s="113" customFormat="1"/>
    <row r="610" s="113" customFormat="1"/>
    <row r="611" s="113" customFormat="1"/>
    <row r="612" s="113" customFormat="1"/>
    <row r="613" s="113" customFormat="1"/>
    <row r="614" s="113" customFormat="1"/>
    <row r="615" s="113" customFormat="1"/>
    <row r="616" s="113" customFormat="1"/>
    <row r="617" s="113" customFormat="1"/>
    <row r="618" s="113" customFormat="1"/>
    <row r="619" s="113" customFormat="1"/>
    <row r="620" s="113" customFormat="1"/>
    <row r="621" s="113" customFormat="1"/>
    <row r="622" s="113" customFormat="1"/>
    <row r="623" s="113" customFormat="1"/>
    <row r="624" s="113" customFormat="1"/>
    <row r="625" s="113" customFormat="1"/>
    <row r="626" s="113" customFormat="1"/>
    <row r="627" s="113" customFormat="1"/>
    <row r="628" s="113" customFormat="1"/>
    <row r="629" s="113" customFormat="1"/>
    <row r="630" s="113" customFormat="1"/>
    <row r="631" s="113" customFormat="1"/>
    <row r="632" s="113" customFormat="1"/>
    <row r="633" s="113" customFormat="1"/>
    <row r="634" s="113" customFormat="1"/>
    <row r="635" s="113" customFormat="1"/>
    <row r="636" s="113" customFormat="1"/>
    <row r="637" s="113" customFormat="1"/>
    <row r="638" s="113" customFormat="1"/>
    <row r="639" s="113" customFormat="1"/>
    <row r="640" s="113" customFormat="1"/>
    <row r="641" s="113" customFormat="1"/>
    <row r="642" s="113" customFormat="1"/>
    <row r="643" s="113" customFormat="1"/>
    <row r="644" s="113" customFormat="1"/>
    <row r="645" s="113" customFormat="1"/>
    <row r="646" s="113" customFormat="1"/>
    <row r="647" s="113" customFormat="1"/>
    <row r="648" s="113" customFormat="1"/>
    <row r="649" s="113" customFormat="1"/>
    <row r="650" s="113" customFormat="1"/>
    <row r="651" s="113" customFormat="1"/>
    <row r="652" s="113" customFormat="1"/>
    <row r="653" s="113" customFormat="1"/>
    <row r="654" s="113" customFormat="1"/>
    <row r="655" s="113" customFormat="1"/>
    <row r="656" s="113" customFormat="1"/>
    <row r="657" s="113" customFormat="1"/>
    <row r="658" s="113" customFormat="1"/>
    <row r="659" s="113" customFormat="1"/>
    <row r="660" s="113" customFormat="1"/>
    <row r="661" s="113" customFormat="1"/>
    <row r="662" s="113" customFormat="1"/>
    <row r="663" s="113" customFormat="1"/>
    <row r="664" s="113" customFormat="1"/>
    <row r="665" s="113" customFormat="1"/>
    <row r="666" s="113" customFormat="1"/>
    <row r="667" s="113" customFormat="1"/>
    <row r="668" s="113" customFormat="1"/>
    <row r="669" s="113" customFormat="1"/>
    <row r="670" s="113" customFormat="1"/>
    <row r="671" s="113" customFormat="1"/>
    <row r="672" s="113" customFormat="1"/>
    <row r="673" s="113" customFormat="1"/>
    <row r="674" s="113" customFormat="1"/>
    <row r="675" s="113" customFormat="1"/>
    <row r="676" s="113" customFormat="1"/>
    <row r="677" s="113" customFormat="1"/>
    <row r="678" s="113" customFormat="1"/>
    <row r="679" s="113" customFormat="1"/>
    <row r="680" s="113" customFormat="1"/>
    <row r="681" s="113" customFormat="1"/>
    <row r="682" s="113" customFormat="1"/>
    <row r="683" s="113" customFormat="1"/>
    <row r="684" s="113" customFormat="1"/>
    <row r="685" s="113" customFormat="1"/>
    <row r="686" s="113" customFormat="1"/>
    <row r="687" s="113" customFormat="1"/>
    <row r="688" s="113" customFormat="1"/>
    <row r="689" s="113" customFormat="1"/>
    <row r="690" s="113" customFormat="1"/>
    <row r="691" s="113" customFormat="1"/>
    <row r="692" s="113" customFormat="1"/>
    <row r="693" s="113" customFormat="1"/>
    <row r="694" s="113" customFormat="1"/>
    <row r="695" s="113" customFormat="1"/>
    <row r="696" s="113" customFormat="1"/>
    <row r="697" s="113" customFormat="1"/>
    <row r="698" s="113" customFormat="1"/>
    <row r="699" s="113" customFormat="1"/>
    <row r="700" s="113" customFormat="1"/>
    <row r="701" s="113" customFormat="1"/>
    <row r="702" s="113" customFormat="1"/>
    <row r="703" s="113" customFormat="1"/>
    <row r="704" s="113" customFormat="1"/>
    <row r="705" s="113" customFormat="1"/>
    <row r="706" s="113" customFormat="1"/>
    <row r="707" s="113" customFormat="1"/>
    <row r="708" s="113" customFormat="1"/>
    <row r="709" s="113" customFormat="1"/>
    <row r="710" s="113" customFormat="1"/>
    <row r="711" s="113" customFormat="1"/>
    <row r="712" s="113" customFormat="1"/>
    <row r="713" s="113" customFormat="1"/>
    <row r="714" s="113" customFormat="1"/>
    <row r="715" s="113" customFormat="1"/>
    <row r="716" s="113" customFormat="1"/>
    <row r="717" s="113" customFormat="1"/>
    <row r="718" s="113" customFormat="1"/>
    <row r="719" s="113" customFormat="1"/>
    <row r="720" s="113" customFormat="1"/>
    <row r="721" s="113" customFormat="1"/>
    <row r="722" s="113" customFormat="1"/>
    <row r="723" s="113" customFormat="1"/>
    <row r="724" s="113" customFormat="1"/>
    <row r="725" s="113" customFormat="1"/>
    <row r="726" s="113" customFormat="1"/>
    <row r="727" s="113" customFormat="1"/>
    <row r="728" s="113" customFormat="1"/>
    <row r="729" s="113" customFormat="1"/>
    <row r="730" s="113" customFormat="1"/>
    <row r="731" s="113" customFormat="1"/>
    <row r="732" s="113" customFormat="1"/>
    <row r="733" s="113" customFormat="1"/>
    <row r="734" s="113" customFormat="1"/>
    <row r="735" s="113" customFormat="1"/>
    <row r="736" s="113" customFormat="1"/>
    <row r="737" s="113" customFormat="1"/>
    <row r="738" s="113" customFormat="1"/>
    <row r="739" s="113" customFormat="1"/>
    <row r="740" s="113" customFormat="1"/>
    <row r="741" s="113" customFormat="1"/>
    <row r="742" s="113" customFormat="1"/>
    <row r="743" s="113" customFormat="1"/>
    <row r="744" s="113" customFormat="1"/>
    <row r="745" s="113" customFormat="1"/>
    <row r="746" s="113" customFormat="1"/>
    <row r="747" s="113" customFormat="1"/>
    <row r="748" s="113" customFormat="1"/>
    <row r="749" s="113" customFormat="1"/>
    <row r="750" s="113" customFormat="1"/>
    <row r="751" s="113" customFormat="1"/>
    <row r="752" s="113" customFormat="1"/>
    <row r="753" s="113" customFormat="1"/>
    <row r="754" s="113" customFormat="1"/>
    <row r="755" s="113" customFormat="1"/>
    <row r="756" s="113" customFormat="1"/>
    <row r="757" s="113" customFormat="1"/>
    <row r="758" s="113" customFormat="1"/>
    <row r="759" s="113" customFormat="1"/>
    <row r="760" s="113" customFormat="1"/>
    <row r="761" s="113" customFormat="1"/>
    <row r="762" s="113" customFormat="1"/>
    <row r="763" s="113" customFormat="1"/>
    <row r="764" s="113" customFormat="1"/>
    <row r="765" s="113" customFormat="1"/>
    <row r="766" s="113" customFormat="1"/>
    <row r="767" s="113" customFormat="1"/>
    <row r="768" s="113" customFormat="1"/>
    <row r="769" s="113" customFormat="1"/>
    <row r="770" s="113" customFormat="1"/>
    <row r="771" s="113" customFormat="1"/>
    <row r="772" s="113" customFormat="1"/>
    <row r="773" s="113" customFormat="1"/>
    <row r="774" s="113" customFormat="1"/>
    <row r="775" s="113" customFormat="1"/>
    <row r="776" s="113" customFormat="1"/>
    <row r="777" s="113" customFormat="1"/>
    <row r="778" s="113" customFormat="1"/>
    <row r="779" s="113" customFormat="1"/>
    <row r="780" s="113" customFormat="1"/>
    <row r="781" s="113" customFormat="1"/>
    <row r="782" s="113" customFormat="1"/>
    <row r="783" s="113" customFormat="1"/>
    <row r="784" s="113" customFormat="1"/>
    <row r="785" s="113" customFormat="1"/>
    <row r="786" s="113" customFormat="1"/>
    <row r="787" s="113" customFormat="1"/>
    <row r="788" s="113" customFormat="1"/>
    <row r="789" s="113" customFormat="1"/>
    <row r="790" s="113" customFormat="1"/>
    <row r="791" s="113" customFormat="1"/>
    <row r="792" s="113" customFormat="1"/>
    <row r="793" s="113" customFormat="1"/>
    <row r="794" s="113" customFormat="1"/>
    <row r="795" s="113" customFormat="1"/>
    <row r="796" s="113" customFormat="1"/>
    <row r="797" s="113" customFormat="1"/>
    <row r="798" s="113" customFormat="1"/>
    <row r="799" s="113" customFormat="1"/>
    <row r="800" s="113" customFormat="1"/>
    <row r="801" s="113" customFormat="1"/>
    <row r="802" s="113" customFormat="1"/>
    <row r="803" s="113" customFormat="1"/>
    <row r="804" s="113" customFormat="1"/>
    <row r="805" s="113" customFormat="1"/>
    <row r="806" s="113" customFormat="1"/>
    <row r="807" s="113" customFormat="1"/>
    <row r="808" s="113" customFormat="1"/>
    <row r="809" s="113" customFormat="1"/>
    <row r="810" s="113" customFormat="1"/>
    <row r="811" s="113" customFormat="1"/>
    <row r="812" s="113" customFormat="1"/>
    <row r="813" s="113" customFormat="1"/>
    <row r="814" s="113" customFormat="1"/>
    <row r="815" s="113" customFormat="1"/>
    <row r="816" s="113" customFormat="1"/>
    <row r="817" s="113" customFormat="1"/>
    <row r="818" s="113" customFormat="1"/>
    <row r="819" s="113" customFormat="1"/>
    <row r="820" s="113" customFormat="1"/>
    <row r="821" s="113" customFormat="1"/>
    <row r="822" s="113" customFormat="1"/>
    <row r="823" s="113" customFormat="1"/>
    <row r="824" s="113" customFormat="1"/>
    <row r="825" s="113" customFormat="1"/>
    <row r="826" s="113" customFormat="1"/>
    <row r="827" s="113" customFormat="1"/>
    <row r="828" s="113" customFormat="1"/>
    <row r="829" s="113" customFormat="1"/>
    <row r="830" s="113" customFormat="1"/>
    <row r="831" s="113" customFormat="1"/>
    <row r="832" s="113" customFormat="1"/>
    <row r="833" spans="1:9" s="113" customFormat="1"/>
    <row r="834" spans="1:9" s="113" customFormat="1"/>
    <row r="835" spans="1:9" s="113" customFormat="1"/>
    <row r="836" spans="1:9" s="113" customFormat="1"/>
    <row r="837" spans="1:9" s="113" customFormat="1"/>
    <row r="838" spans="1:9" s="113" customFormat="1"/>
    <row r="839" spans="1:9" s="113" customFormat="1"/>
    <row r="840" spans="1:9" s="113" customFormat="1"/>
    <row r="841" spans="1:9" s="113" customFormat="1"/>
    <row r="842" spans="1:9" s="113" customFormat="1"/>
    <row r="843" spans="1:9" s="113" customFormat="1"/>
    <row r="844" spans="1:9" s="113" customFormat="1"/>
    <row r="845" spans="1:9">
      <c r="A845" s="113"/>
      <c r="B845" s="113"/>
      <c r="C845" s="113"/>
      <c r="D845" s="113"/>
      <c r="E845" s="113"/>
      <c r="F845" s="113"/>
      <c r="G845" s="113"/>
      <c r="H845" s="113"/>
      <c r="I845" s="113"/>
    </row>
    <row r="846" spans="1:9">
      <c r="A846" s="113"/>
      <c r="B846" s="113"/>
      <c r="C846" s="113"/>
      <c r="D846" s="113"/>
      <c r="E846" s="113"/>
      <c r="F846" s="113"/>
      <c r="G846" s="113"/>
      <c r="H846" s="113"/>
      <c r="I846" s="113"/>
    </row>
    <row r="847" spans="1:9">
      <c r="A847" s="113"/>
      <c r="B847" s="113"/>
      <c r="C847" s="113"/>
      <c r="D847" s="113"/>
      <c r="E847" s="113"/>
      <c r="F847" s="113"/>
      <c r="G847" s="113"/>
      <c r="H847" s="113"/>
      <c r="I847" s="113"/>
    </row>
    <row r="848" spans="1:9">
      <c r="A848" s="113"/>
      <c r="B848" s="113"/>
      <c r="C848" s="113"/>
      <c r="D848" s="113"/>
      <c r="E848" s="113"/>
      <c r="F848" s="113"/>
      <c r="G848" s="113"/>
      <c r="H848" s="113"/>
      <c r="I848" s="113"/>
    </row>
    <row r="849" spans="1:9">
      <c r="A849" s="113"/>
      <c r="B849" s="113"/>
      <c r="C849" s="113"/>
      <c r="D849" s="113"/>
      <c r="E849" s="113"/>
      <c r="F849" s="113"/>
      <c r="I849" s="113"/>
    </row>
    <row r="850" spans="1:9">
      <c r="A850" s="113"/>
      <c r="B850" s="113"/>
      <c r="C850" s="113"/>
      <c r="D850" s="113"/>
      <c r="E850" s="113"/>
      <c r="F850" s="113"/>
      <c r="I850" s="113"/>
    </row>
    <row r="851" spans="1:9">
      <c r="A851" s="113"/>
      <c r="B851" s="113"/>
      <c r="C851" s="113"/>
      <c r="D851" s="113"/>
      <c r="E851" s="113"/>
      <c r="F851" s="113"/>
      <c r="I851" s="113"/>
    </row>
    <row r="852" spans="1:9">
      <c r="A852" s="113"/>
      <c r="B852" s="113"/>
      <c r="C852" s="113"/>
      <c r="D852" s="113"/>
      <c r="E852" s="113"/>
    </row>
    <row r="853" spans="1:9">
      <c r="A853" s="113"/>
      <c r="B853" s="113"/>
      <c r="C853" s="113"/>
      <c r="D853" s="113"/>
      <c r="E853" s="113"/>
    </row>
    <row r="854" spans="1:9">
      <c r="A854" s="113"/>
      <c r="B854" s="113"/>
      <c r="C854" s="113"/>
      <c r="D854" s="113"/>
      <c r="E854" s="113"/>
    </row>
    <row r="855" spans="1:9">
      <c r="A855" s="113"/>
      <c r="B855" s="113"/>
      <c r="C855" s="113"/>
      <c r="D855" s="113"/>
      <c r="E855" s="113"/>
    </row>
  </sheetData>
  <sheetProtection algorithmName="SHA-512" hashValue="630Z6SmHTSMtE+NcZi/MTAXUww+z0jvW+Rw8gertsRIbGwVfOd+V16HLeGmopDUj2SHoMbBb3AB3brIZt5cmOA==" saltValue="I7ZrKkvkyDl9KRTnlEWWFg==" spinCount="100000" sheet="1" objects="1" scenarios="1"/>
  <mergeCells count="68">
    <mergeCell ref="G23:I27"/>
    <mergeCell ref="G42:I43"/>
    <mergeCell ref="A48:B49"/>
    <mergeCell ref="A29:J31"/>
    <mergeCell ref="A37:J39"/>
    <mergeCell ref="A33:J35"/>
    <mergeCell ref="I22:J22"/>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17:J17"/>
    <mergeCell ref="A18:B18"/>
    <mergeCell ref="C18:D18"/>
    <mergeCell ref="E18:F18"/>
    <mergeCell ref="G18:H18"/>
    <mergeCell ref="I18:J18"/>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7:B7"/>
    <mergeCell ref="C7:D7"/>
    <mergeCell ref="E7:F7"/>
    <mergeCell ref="G7:H7"/>
    <mergeCell ref="I7:J7"/>
    <mergeCell ref="A8:B8"/>
    <mergeCell ref="C8:D8"/>
    <mergeCell ref="E8:F8"/>
    <mergeCell ref="G8:H8"/>
    <mergeCell ref="I8:J8"/>
    <mergeCell ref="A5:B5"/>
    <mergeCell ref="C5:D5"/>
    <mergeCell ref="E5:F5"/>
    <mergeCell ref="G5:H5"/>
    <mergeCell ref="I5:J5"/>
    <mergeCell ref="A6:B6"/>
    <mergeCell ref="C6:D6"/>
    <mergeCell ref="E6:F6"/>
    <mergeCell ref="G6:H6"/>
    <mergeCell ref="I6:J6"/>
  </mergeCells>
  <dataValidations count="5">
    <dataValidation type="list" allowBlank="1" showInputMessage="1" showErrorMessage="1" sqref="E19:F21">
      <formula1>#REF!</formula1>
    </dataValidation>
    <dataValidation type="list" allowBlank="1" showInputMessage="1" showErrorMessage="1" sqref="C6:D8">
      <formula1>$B$42:$B$47</formula1>
    </dataValidation>
    <dataValidation type="list" allowBlank="1" showInputMessage="1" showErrorMessage="1" sqref="A6:B8 A19:B21">
      <formula1>$A$42:$A$47</formula1>
    </dataValidation>
    <dataValidation type="list" allowBlank="1" showInputMessage="1" showErrorMessage="1" sqref="C13:D15">
      <formula1>$E$42:$E$44</formula1>
    </dataValidation>
    <dataValidation type="list" allowBlank="1" showInputMessage="1" showErrorMessage="1" sqref="A13:B15">
      <formula1>$D$42:$D$44</formula1>
    </dataValidation>
  </dataValidations>
  <pageMargins left="0.7" right="0.7" top="0.75" bottom="0.7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 Page</vt:lpstr>
      <vt:lpstr>Rules &amp; Info</vt:lpstr>
      <vt:lpstr>Dairy Free Heater</vt:lpstr>
      <vt:lpstr>Dairy Plate</vt:lpstr>
      <vt:lpstr>Irr VFD</vt:lpstr>
      <vt:lpstr>Robo Milking</vt:lpstr>
      <vt:lpstr>Ventilation</vt:lpstr>
      <vt:lpstr>'Cover Page'!Print_Area</vt:lpstr>
      <vt:lpstr>'Dairy Free Heater'!Print_Area</vt:lpstr>
      <vt:lpstr>'Dairy Plate'!Print_Area</vt:lpstr>
      <vt:lpstr>'Irr VFD'!Print_Area</vt:lpstr>
      <vt:lpstr>'Robo Milking'!Print_Area</vt:lpstr>
      <vt:lpstr>'Rules &amp; Info'!Print_Area</vt:lpstr>
      <vt:lpstr>Ventilation!Print_Area</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 Jill GRE-MG</dc:creator>
  <cp:lastModifiedBy>Susan Larson</cp:lastModifiedBy>
  <cp:lastPrinted>2017-12-08T16:32:09Z</cp:lastPrinted>
  <dcterms:created xsi:type="dcterms:W3CDTF">2016-07-07T14:10:21Z</dcterms:created>
  <dcterms:modified xsi:type="dcterms:W3CDTF">2018-02-09T20:07:28Z</dcterms:modified>
</cp:coreProperties>
</file>